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645" windowWidth="7335" windowHeight="495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M96" i="1" l="1"/>
  <c r="L96" i="1"/>
  <c r="K96" i="1"/>
  <c r="J96" i="1"/>
  <c r="I96" i="1"/>
  <c r="M95" i="1"/>
  <c r="L95" i="1"/>
  <c r="K95" i="1"/>
  <c r="J95" i="1"/>
  <c r="I95" i="1"/>
  <c r="M94" i="1"/>
  <c r="L94" i="1"/>
  <c r="K94" i="1"/>
  <c r="J94" i="1"/>
  <c r="I94" i="1"/>
  <c r="M93" i="1"/>
  <c r="L93" i="1"/>
  <c r="K93" i="1"/>
  <c r="J93" i="1"/>
  <c r="I93" i="1"/>
  <c r="M92" i="1"/>
  <c r="N92" i="1" l="1"/>
  <c r="O92" i="1"/>
  <c r="P92" i="1"/>
  <c r="L92" i="1"/>
  <c r="J92" i="1" l="1"/>
  <c r="K92" i="1"/>
  <c r="I92" i="1"/>
</calcChain>
</file>

<file path=xl/sharedStrings.xml><?xml version="1.0" encoding="utf-8"?>
<sst xmlns="http://schemas.openxmlformats.org/spreadsheetml/2006/main" count="534" uniqueCount="224">
  <si>
    <t>Nome</t>
  </si>
  <si>
    <t>Endereço de email</t>
  </si>
  <si>
    <t>vtoriap@gmail.com</t>
  </si>
  <si>
    <t>lucianeguimaraesf@gmail.com</t>
  </si>
  <si>
    <t>jefferson.arthury@bol.com.br</t>
  </si>
  <si>
    <t>daltonmessias@gmail.com</t>
  </si>
  <si>
    <t>chierigatti@gmail.com</t>
  </si>
  <si>
    <t>gaabiboni_ihp@hotmail.com</t>
  </si>
  <si>
    <t>sergioluizcaladodarosa@gmail.com</t>
  </si>
  <si>
    <t>leomaraclima@gmail.com</t>
  </si>
  <si>
    <t>petersonchafka@outlook.com</t>
  </si>
  <si>
    <t>sarahcharlier@gmail.com</t>
  </si>
  <si>
    <t>gigrando@gmail.com</t>
  </si>
  <si>
    <t>rafaelacristinyd@gmail.com</t>
  </si>
  <si>
    <t>osvaldo@sgeem.com.br</t>
  </si>
  <si>
    <t>suelenagostinho85@gmail.com</t>
  </si>
  <si>
    <t>ferluisilva@hotmail.com</t>
  </si>
  <si>
    <t>segurancapublicacaragua@gmail.com</t>
  </si>
  <si>
    <t>thaiany_soares@hotmail.com</t>
  </si>
  <si>
    <t>elissonb@gmail.com</t>
  </si>
  <si>
    <t>darianasanches_96@hotmail.com</t>
  </si>
  <si>
    <t>juhnoronha@yahoo.com.br</t>
  </si>
  <si>
    <t>vilsonlemes@hotmail.com</t>
  </si>
  <si>
    <t>jairo.alberti@hotmail.com.br</t>
  </si>
  <si>
    <t>fds19pr@gmail.com</t>
  </si>
  <si>
    <t>simonsimplicio@gmail.com</t>
  </si>
  <si>
    <t>leonardojoseduda@gmail.com</t>
  </si>
  <si>
    <t>fernandaenko@ceped.pr.gov.br</t>
  </si>
  <si>
    <t>janainaerdman@gmail.com</t>
  </si>
  <si>
    <t>david.esquitini@pinhais.pr.gov.br</t>
  </si>
  <si>
    <t>pu2ybt@hotmail.com</t>
  </si>
  <si>
    <t>comercial@soma.emp.br</t>
  </si>
  <si>
    <t>mfsouza90@gmail.com</t>
  </si>
  <si>
    <t>alinegeotecnia@gmail.com</t>
  </si>
  <si>
    <t>gabrielgarlandmeyer@gmail.com</t>
  </si>
  <si>
    <t>rafaelagrauber@outlook.com</t>
  </si>
  <si>
    <t>mariuska.cunha@gmail.com</t>
  </si>
  <si>
    <t>leticiawar12@gmail.com</t>
  </si>
  <si>
    <t>leticia.hauptman@gmail.com</t>
  </si>
  <si>
    <t>marcio.pinto@ultragaz.com.br</t>
  </si>
  <si>
    <t>fmcjr95@gmail.com</t>
  </si>
  <si>
    <t>casagrande.compdec@araucaria.pr.gov.br</t>
  </si>
  <si>
    <t>mvalinekonell@gmail.com</t>
  </si>
  <si>
    <t>hamiltonkovalski@gmail.com</t>
  </si>
  <si>
    <t>kulikkarine@gmail.com</t>
  </si>
  <si>
    <t>nil_gabi@hotmail.com</t>
  </si>
  <si>
    <t>newtonledra.com@gmail.com</t>
  </si>
  <si>
    <t>nicolylima.eng@gmail.com</t>
  </si>
  <si>
    <t>Lopezoliveira@hotmail.com</t>
  </si>
  <si>
    <t>cricialorena@hotmail.com</t>
  </si>
  <si>
    <t>alainacmaria@gmail.com</t>
  </si>
  <si>
    <t>mascarin95@hotmail.com</t>
  </si>
  <si>
    <t>siltubo@gmail.com</t>
  </si>
  <si>
    <t>luana.matos86@hotmail.com</t>
  </si>
  <si>
    <t>merrino.c@gmail.com</t>
  </si>
  <si>
    <t>iveraldojr0919@gmail.com</t>
  </si>
  <si>
    <t>visaqne@gmail.com</t>
  </si>
  <si>
    <t>andrenog09@yahoo.com.br</t>
  </si>
  <si>
    <t>murilonoli@gmail.com</t>
  </si>
  <si>
    <t>cintia_rsbr@yahoo.com.br</t>
  </si>
  <si>
    <t>patriciaos811@gmail.com</t>
  </si>
  <si>
    <t>claudineitst38@gmail.com</t>
  </si>
  <si>
    <t>trpais@hotmail.com</t>
  </si>
  <si>
    <t>andreodapraia@hotmail.com</t>
  </si>
  <si>
    <t>mariapaulafb@gmail.com</t>
  </si>
  <si>
    <t>mgaeduardo@hotmail.com</t>
  </si>
  <si>
    <t>danielpnvr@gmail.com</t>
  </si>
  <si>
    <t>raphael.piccinin@gmail.com</t>
  </si>
  <si>
    <t>jociane.raquel@bm.pr.gov.br</t>
  </si>
  <si>
    <t>natallie_reikdal@hotmail.com</t>
  </si>
  <si>
    <t>nilton.dutra2@gmail.com</t>
  </si>
  <si>
    <t>yasmintoriba@gmail.com</t>
  </si>
  <si>
    <t>joao.pinto@copel.com</t>
  </si>
  <si>
    <t>wellingtonfava1000@hotmail.com</t>
  </si>
  <si>
    <t>szaunir@ibest.com.br</t>
  </si>
  <si>
    <t>ars8778@hotmail.com</t>
  </si>
  <si>
    <t>marina.r.stec@gmail.com</t>
  </si>
  <si>
    <t>giovanamagalhaes._@hotmail.com</t>
  </si>
  <si>
    <t>santosjessica2112@gmail.com</t>
  </si>
  <si>
    <t>josineyss@gmail.com</t>
  </si>
  <si>
    <t>marcelo.alcine@gmail.com</t>
  </si>
  <si>
    <t>thays.thay.ysa@gmail.com</t>
  </si>
  <si>
    <t>edusouza123@live.com</t>
  </si>
  <si>
    <t>gui.lgsouza94@gmail.com</t>
  </si>
  <si>
    <t>odenirbpc@hotmail.com</t>
  </si>
  <si>
    <t>rodrigocwb@hotmail.com</t>
  </si>
  <si>
    <t>karine_sttoco@hotmail.com</t>
  </si>
  <si>
    <t>viniciustp94@gmail.com</t>
  </si>
  <si>
    <t>dirley2261@hotmail.com</t>
  </si>
  <si>
    <t>saulo.aquino@fortaleza.ce.gov.br</t>
  </si>
  <si>
    <t>simone.walselkiw@hotmail.com</t>
  </si>
  <si>
    <t>Vitória Maria Albano Pasqual</t>
  </si>
  <si>
    <t>Luciane Aparecida Guimarães Feitoza</t>
  </si>
  <si>
    <t xml:space="preserve">Dalton Messias  Batista da Silva </t>
  </si>
  <si>
    <t>Nícolas Binneck Chierigatti</t>
  </si>
  <si>
    <t>Gabriela Boni</t>
  </si>
  <si>
    <t>Sergio Luiz Calado da Rosa</t>
  </si>
  <si>
    <t>Leomara Carvalho Lima</t>
  </si>
  <si>
    <t>Peterson Chafka</t>
  </si>
  <si>
    <t>Sarah Charlier Sarubo</t>
  </si>
  <si>
    <t>Gislaine Cova</t>
  </si>
  <si>
    <t>Rafaela Cristiny Diniz</t>
  </si>
  <si>
    <t>Osvaldo Cruz</t>
  </si>
  <si>
    <t>Suelen Cunha Agostinho</t>
  </si>
  <si>
    <t>Luís Fernando da Silva</t>
  </si>
  <si>
    <t>Paulo Cesar da Silva</t>
  </si>
  <si>
    <t>Thaiany da Silva Soares</t>
  </si>
  <si>
    <t>Elisson de Jesus Bomfim</t>
  </si>
  <si>
    <t>Dariana de Moraes Sanches</t>
  </si>
  <si>
    <t>Julia de Noronha</t>
  </si>
  <si>
    <t>Vilson de Paula Lemes</t>
  </si>
  <si>
    <t>Jairo Domingues Alberti</t>
  </si>
  <si>
    <t>Fábio dos Santos</t>
  </si>
  <si>
    <t>Simon dos Santos Simplicio</t>
  </si>
  <si>
    <t>Leonardo José Duda</t>
  </si>
  <si>
    <t>Fernanda Enko dos Santos Batista</t>
  </si>
  <si>
    <t>Janaina Erdman</t>
  </si>
  <si>
    <t>David Esquitini</t>
  </si>
  <si>
    <t>José Fernando Santos Lourenço</t>
  </si>
  <si>
    <t>Lázaro Ferreira</t>
  </si>
  <si>
    <t>Matheus Ferreira de Souza</t>
  </si>
  <si>
    <t>Aline Freitas da Silva</t>
  </si>
  <si>
    <t>Gabriel Garland Meyer</t>
  </si>
  <si>
    <t>Rafaela Giacomel Rauber</t>
  </si>
  <si>
    <t>Mariuska Gomes da Cunha</t>
  </si>
  <si>
    <t>Letícia Guerra</t>
  </si>
  <si>
    <t>Letícia Hauptman</t>
  </si>
  <si>
    <t>Marcio José Pinto</t>
  </si>
  <si>
    <t>Fábio Marcelo da Costa Júnior  Júnior</t>
  </si>
  <si>
    <t>Laurency Kendi Casagrande</t>
  </si>
  <si>
    <t>Aline Luiza Konell</t>
  </si>
  <si>
    <t>Hamilton Kovalski</t>
  </si>
  <si>
    <t>Karine Kulik</t>
  </si>
  <si>
    <t xml:space="preserve">Nilza Leal de Carvalho Hoffmann </t>
  </si>
  <si>
    <t>Newton Ledra</t>
  </si>
  <si>
    <t>Nicoly Lima e Lima</t>
  </si>
  <si>
    <t>Evaldei Lopes de Oliveira</t>
  </si>
  <si>
    <t>Cricia Lorena</t>
  </si>
  <si>
    <t>Alaina Maria Correia</t>
  </si>
  <si>
    <t>João Gabriel Mascarin Meiado</t>
  </si>
  <si>
    <t>Valdecir Matias</t>
  </si>
  <si>
    <t>Luana Matos</t>
  </si>
  <si>
    <t>Camila Merino</t>
  </si>
  <si>
    <t>Iveraldo Junior Montalvao</t>
  </si>
  <si>
    <t>Claudiney Nery da Silva</t>
  </si>
  <si>
    <t>André Nogueira Neto</t>
  </si>
  <si>
    <t>Murilo Noli da Fonseca</t>
  </si>
  <si>
    <t>Cíntia Nunes</t>
  </si>
  <si>
    <t>Patricia Oliveira</t>
  </si>
  <si>
    <t>Claudinei Padilha</t>
  </si>
  <si>
    <t>Thais Regina Pais</t>
  </si>
  <si>
    <t>Andreo Paiter Alves</t>
  </si>
  <si>
    <t>Maria Paula Fernandes Banaldi</t>
  </si>
  <si>
    <t>Eduardo Luiz Pavanelli</t>
  </si>
  <si>
    <t>Daniel Penhalver Fischer</t>
  </si>
  <si>
    <t>Raphael Eduardo Piccinin</t>
  </si>
  <si>
    <t>Jociane Raquel Ritzmann</t>
  </si>
  <si>
    <t>Natallie Reikdal Cervieri</t>
  </si>
  <si>
    <t>Nilton Ribeiro</t>
  </si>
  <si>
    <t>Yasmin Ribeiro</t>
  </si>
  <si>
    <t>João Ricardo  Ribeiro Pinto</t>
  </si>
  <si>
    <t xml:space="preserve">Wellington  Ricardo Fava Junior </t>
  </si>
  <si>
    <t>Sidnei Roberto Zaunir</t>
  </si>
  <si>
    <t>Marina Rosa Stec dos Santos</t>
  </si>
  <si>
    <t>Giovana Santos Magalhães</t>
  </si>
  <si>
    <t>Jéssica Santos Pereira</t>
  </si>
  <si>
    <t>Josiney Severino dos Santos</t>
  </si>
  <si>
    <t>Marcelo Alcine Silva</t>
  </si>
  <si>
    <t>Eduardo Sirichuk de Souza</t>
  </si>
  <si>
    <t>Guilherme Souza</t>
  </si>
  <si>
    <t>Odenir Souza</t>
  </si>
  <si>
    <t>Camila Souza Almeida dos Santos</t>
  </si>
  <si>
    <t>Rodrigo Stachuk</t>
  </si>
  <si>
    <t>Karine Sttoco Nascimento</t>
  </si>
  <si>
    <t>Vincius Thomaz Peçanha</t>
  </si>
  <si>
    <t>Dirley Tokarski Borges</t>
  </si>
  <si>
    <t>Saulo Aquino Vieira da Silva</t>
  </si>
  <si>
    <t>Simone Walselkiw</t>
  </si>
  <si>
    <t xml:space="preserve">Questionário do módulo I </t>
  </si>
  <si>
    <t xml:space="preserve">Questionário do módulo II </t>
  </si>
  <si>
    <t>Reprovados</t>
  </si>
  <si>
    <t>Desistentes</t>
  </si>
  <si>
    <t>X</t>
  </si>
  <si>
    <t>QT</t>
  </si>
  <si>
    <t>Questionáro do módulo  III</t>
  </si>
  <si>
    <t>Questionário modulo  IV</t>
  </si>
  <si>
    <t>Questionário módulo  V</t>
  </si>
  <si>
    <t>camilasouzaca@gmail.com</t>
  </si>
  <si>
    <t>TOTAL</t>
  </si>
  <si>
    <t>Jefferson Roberto Arthury</t>
  </si>
  <si>
    <t>Associação dos Portos de Paranaguá - APPA</t>
  </si>
  <si>
    <t>Plano de Auxílio Mútuo 6º GB</t>
  </si>
  <si>
    <t>Cidade</t>
  </si>
  <si>
    <t>Mandirituba</t>
  </si>
  <si>
    <t>Pontal do Paraná</t>
  </si>
  <si>
    <t>Curitiba</t>
  </si>
  <si>
    <t>Araucária</t>
  </si>
  <si>
    <t>5ª CORPDEC</t>
  </si>
  <si>
    <t>Querência do Norte</t>
  </si>
  <si>
    <t>Paranaguá</t>
  </si>
  <si>
    <t>Campo Largo</t>
  </si>
  <si>
    <t>Lapa</t>
  </si>
  <si>
    <t>Alan  Rodrigo Silva</t>
  </si>
  <si>
    <t>Piraquara</t>
  </si>
  <si>
    <t>São José dos Pinhais</t>
  </si>
  <si>
    <t>Colombo</t>
  </si>
  <si>
    <t>Antonina</t>
  </si>
  <si>
    <t>Maringá</t>
  </si>
  <si>
    <t>Santa Cruz de Monte Castelo</t>
  </si>
  <si>
    <t>Thays Silva da Cruz</t>
  </si>
  <si>
    <t>Muriaé/MG</t>
  </si>
  <si>
    <t>Fortaleza/CE</t>
  </si>
  <si>
    <t>Salvador/BA</t>
  </si>
  <si>
    <t>Imbituba/SC</t>
  </si>
  <si>
    <t>Trindade/GO</t>
  </si>
  <si>
    <t>Blumenau/SC</t>
  </si>
  <si>
    <t>Recife/PE</t>
  </si>
  <si>
    <t>Rio de Janeiro/RJ</t>
  </si>
  <si>
    <t>Formados</t>
  </si>
  <si>
    <t>¨</t>
  </si>
  <si>
    <t>Não acessaram o curso</t>
  </si>
  <si>
    <t>Não informou</t>
  </si>
  <si>
    <t>Não Informou</t>
  </si>
  <si>
    <t>Não responderam questionário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</si>
</sst>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4" borderId="0" xfId="0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</cellXfs>
  <cellStyles count="1">
    <cellStyle name="Normal" xfId="0" builtinId="0"/>
  </cellStyles>
  <dxfs count="19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Q91" totalsRowShown="0" headerRowDxfId="17" dataDxfId="16">
  <autoFilter ref="B1:Q91"/>
  <tableColumns count="16">
    <tableColumn id="1" name="Nome" dataDxfId="15"/>
    <tableColumn id="2" name="Endereço de email" dataDxfId="14"/>
    <tableColumn id="3" name="Questionário do módulo I " dataDxfId="13"/>
    <tableColumn id="4" name="Questionário do módulo II " dataDxfId="12"/>
    <tableColumn id="5" name="Questionáro do módulo  III" dataDxfId="11"/>
    <tableColumn id="6" name="Questionário modulo  IV" dataDxfId="10"/>
    <tableColumn id="7" name="Questionário módulo  V" dataDxfId="9"/>
    <tableColumn id="8" name="Formados" dataDxfId="8"/>
    <tableColumn id="9" name="Reprovados" dataDxfId="7"/>
    <tableColumn id="10" name="Desistentes" dataDxfId="6"/>
    <tableColumn id="11" name="Não responderam questionário" dataDxfId="5"/>
    <tableColumn id="12" name="Não acessaram o curso" dataDxfId="4"/>
    <tableColumn id="15" name="Associação dos Portos de Paranaguá - APPA" dataDxfId="3"/>
    <tableColumn id="16" name="Plano de Auxílio Mútuo 6º GB" dataDxfId="2"/>
    <tableColumn id="17" name="5ª CORPDEC" dataDxfId="1"/>
    <tableColumn id="18" name="Cida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abSelected="1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5" sqref="B5"/>
    </sheetView>
  </sheetViews>
  <sheetFormatPr defaultColWidth="45" defaultRowHeight="15" x14ac:dyDescent="0.25"/>
  <cols>
    <col min="1" max="1" width="8" style="10" customWidth="1"/>
    <col min="2" max="2" width="33.28515625" style="6" bestFit="1" customWidth="1"/>
    <col min="3" max="3" width="36.5703125" style="6" bestFit="1" customWidth="1"/>
    <col min="4" max="8" width="15.7109375" style="2" customWidth="1"/>
    <col min="9" max="12" width="12.85546875" style="2" customWidth="1"/>
    <col min="13" max="13" width="12.85546875" style="13" customWidth="1"/>
    <col min="14" max="14" width="21.7109375" customWidth="1"/>
    <col min="15" max="15" width="21.7109375" style="2" customWidth="1"/>
    <col min="16" max="16" width="18.42578125" style="2" customWidth="1"/>
    <col min="17" max="17" width="28.28515625" style="2" customWidth="1"/>
    <col min="18" max="18" width="17.7109375" style="2" customWidth="1"/>
    <col min="19" max="16384" width="45" style="2"/>
  </cols>
  <sheetData>
    <row r="1" spans="1:17" ht="45" x14ac:dyDescent="0.25">
      <c r="A1" s="11" t="s">
        <v>183</v>
      </c>
      <c r="B1" s="1" t="s">
        <v>0</v>
      </c>
      <c r="C1" s="1" t="s">
        <v>1</v>
      </c>
      <c r="D1" s="4" t="s">
        <v>178</v>
      </c>
      <c r="E1" s="4" t="s">
        <v>179</v>
      </c>
      <c r="F1" s="4" t="s">
        <v>184</v>
      </c>
      <c r="G1" s="4" t="s">
        <v>185</v>
      </c>
      <c r="H1" s="4" t="s">
        <v>186</v>
      </c>
      <c r="I1" s="7" t="s">
        <v>218</v>
      </c>
      <c r="J1" s="2" t="s">
        <v>180</v>
      </c>
      <c r="K1" s="2" t="s">
        <v>181</v>
      </c>
      <c r="L1" s="7" t="s">
        <v>223</v>
      </c>
      <c r="M1" s="7" t="s">
        <v>220</v>
      </c>
      <c r="N1" s="7" t="s">
        <v>190</v>
      </c>
      <c r="O1" s="7" t="s">
        <v>191</v>
      </c>
      <c r="P1" s="7" t="s">
        <v>197</v>
      </c>
      <c r="Q1" s="7" t="s">
        <v>192</v>
      </c>
    </row>
    <row r="2" spans="1:17" x14ac:dyDescent="0.25">
      <c r="A2" s="10">
        <v>1</v>
      </c>
      <c r="B2" s="5" t="s">
        <v>138</v>
      </c>
      <c r="C2" s="5" t="s">
        <v>50</v>
      </c>
      <c r="D2" s="3">
        <v>100</v>
      </c>
      <c r="E2" s="3">
        <v>100</v>
      </c>
      <c r="F2" s="3">
        <v>92</v>
      </c>
      <c r="G2" s="3">
        <v>100</v>
      </c>
      <c r="H2" s="3">
        <v>90</v>
      </c>
      <c r="I2" s="7" t="s">
        <v>182</v>
      </c>
      <c r="N2" s="7" t="s">
        <v>182</v>
      </c>
      <c r="O2" s="13"/>
      <c r="P2" s="13"/>
      <c r="Q2" s="7" t="s">
        <v>219</v>
      </c>
    </row>
    <row r="3" spans="1:17" x14ac:dyDescent="0.25">
      <c r="A3" s="10">
        <v>2</v>
      </c>
      <c r="B3" s="8" t="s">
        <v>202</v>
      </c>
      <c r="C3" s="5" t="s">
        <v>75</v>
      </c>
      <c r="D3" s="3">
        <v>56</v>
      </c>
      <c r="E3" s="1"/>
      <c r="F3" s="1"/>
      <c r="G3" s="1"/>
      <c r="H3" s="1"/>
      <c r="I3" s="13"/>
      <c r="J3" s="7" t="s">
        <v>182</v>
      </c>
      <c r="N3" s="13"/>
      <c r="O3" s="7" t="s">
        <v>182</v>
      </c>
      <c r="P3" s="13"/>
      <c r="Q3" s="7" t="s">
        <v>193</v>
      </c>
    </row>
    <row r="4" spans="1:17" x14ac:dyDescent="0.25">
      <c r="A4" s="10">
        <v>3</v>
      </c>
      <c r="B4" s="5" t="s">
        <v>121</v>
      </c>
      <c r="C4" s="5" t="s">
        <v>33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7" t="s">
        <v>182</v>
      </c>
      <c r="N4" s="7" t="s">
        <v>219</v>
      </c>
      <c r="O4" s="7" t="s">
        <v>219</v>
      </c>
      <c r="P4" s="7" t="s">
        <v>219</v>
      </c>
      <c r="Q4" s="7" t="s">
        <v>217</v>
      </c>
    </row>
    <row r="5" spans="1:17" x14ac:dyDescent="0.25">
      <c r="A5" s="10">
        <v>4</v>
      </c>
      <c r="B5" s="5" t="s">
        <v>130</v>
      </c>
      <c r="C5" s="5" t="s">
        <v>42</v>
      </c>
      <c r="D5" s="1"/>
      <c r="E5" s="1"/>
      <c r="F5" s="1"/>
      <c r="G5" s="1"/>
      <c r="H5" s="1"/>
      <c r="I5" s="13"/>
      <c r="K5" s="7"/>
      <c r="L5" s="7" t="s">
        <v>182</v>
      </c>
      <c r="M5" s="7"/>
      <c r="N5" s="7" t="s">
        <v>182</v>
      </c>
      <c r="O5" s="13"/>
      <c r="Q5" s="7" t="s">
        <v>195</v>
      </c>
    </row>
    <row r="6" spans="1:17" x14ac:dyDescent="0.25">
      <c r="A6" s="10">
        <v>5</v>
      </c>
      <c r="B6" s="5" t="s">
        <v>145</v>
      </c>
      <c r="C6" s="5" t="s">
        <v>57</v>
      </c>
      <c r="D6" s="3">
        <v>94</v>
      </c>
      <c r="E6" s="3">
        <v>100</v>
      </c>
      <c r="F6" s="3">
        <v>100</v>
      </c>
      <c r="G6" s="3">
        <v>100</v>
      </c>
      <c r="H6" s="3">
        <v>100</v>
      </c>
      <c r="I6" s="7" t="s">
        <v>182</v>
      </c>
      <c r="N6" s="7" t="s">
        <v>219</v>
      </c>
      <c r="O6" s="7" t="s">
        <v>219</v>
      </c>
      <c r="P6" s="7" t="s">
        <v>219</v>
      </c>
      <c r="Q6" s="7" t="s">
        <v>196</v>
      </c>
    </row>
    <row r="7" spans="1:17" x14ac:dyDescent="0.25">
      <c r="A7" s="10">
        <v>6</v>
      </c>
      <c r="B7" s="5" t="s">
        <v>151</v>
      </c>
      <c r="C7" s="5" t="s">
        <v>63</v>
      </c>
      <c r="D7" s="3">
        <v>84.33</v>
      </c>
      <c r="E7" s="3">
        <v>96</v>
      </c>
      <c r="F7" s="3">
        <v>100</v>
      </c>
      <c r="G7" s="3">
        <v>94</v>
      </c>
      <c r="H7" s="3">
        <v>95</v>
      </c>
      <c r="I7" s="7" t="s">
        <v>182</v>
      </c>
      <c r="N7" s="7" t="s">
        <v>182</v>
      </c>
      <c r="Q7" s="13" t="s">
        <v>194</v>
      </c>
    </row>
    <row r="8" spans="1:17" x14ac:dyDescent="0.25">
      <c r="A8" s="10">
        <v>7</v>
      </c>
      <c r="B8" s="5" t="s">
        <v>142</v>
      </c>
      <c r="C8" s="5" t="s">
        <v>54</v>
      </c>
      <c r="D8" s="3">
        <v>79.67</v>
      </c>
      <c r="E8" s="3">
        <v>100</v>
      </c>
      <c r="F8" s="3">
        <v>82</v>
      </c>
      <c r="G8" s="3">
        <v>100</v>
      </c>
      <c r="H8" s="3">
        <v>95</v>
      </c>
      <c r="I8" s="7" t="s">
        <v>182</v>
      </c>
      <c r="N8" s="7" t="s">
        <v>182</v>
      </c>
      <c r="Q8" s="7" t="s">
        <v>219</v>
      </c>
    </row>
    <row r="9" spans="1:17" x14ac:dyDescent="0.25">
      <c r="A9" s="10">
        <v>8</v>
      </c>
      <c r="B9" s="5" t="s">
        <v>171</v>
      </c>
      <c r="C9" s="5" t="s">
        <v>187</v>
      </c>
      <c r="D9" s="1"/>
      <c r="E9" s="1"/>
      <c r="F9" s="1"/>
      <c r="G9" s="1"/>
      <c r="H9" s="1"/>
      <c r="I9" s="13"/>
      <c r="K9" s="7"/>
      <c r="L9" s="7" t="s">
        <v>182</v>
      </c>
      <c r="M9" s="7" t="s">
        <v>182</v>
      </c>
      <c r="N9" s="7" t="s">
        <v>182</v>
      </c>
      <c r="P9" s="13"/>
      <c r="Q9" s="7" t="s">
        <v>219</v>
      </c>
    </row>
    <row r="10" spans="1:17" x14ac:dyDescent="0.25">
      <c r="A10" s="10">
        <v>9</v>
      </c>
      <c r="B10" s="5" t="s">
        <v>147</v>
      </c>
      <c r="C10" s="5" t="s">
        <v>59</v>
      </c>
      <c r="D10" s="1"/>
      <c r="E10" s="1"/>
      <c r="F10" s="1"/>
      <c r="G10" s="1"/>
      <c r="H10" s="1"/>
      <c r="I10" s="13"/>
      <c r="K10" s="7"/>
      <c r="L10" s="7" t="s">
        <v>182</v>
      </c>
      <c r="M10" s="7"/>
      <c r="N10" s="7" t="s">
        <v>219</v>
      </c>
      <c r="O10" s="7" t="s">
        <v>219</v>
      </c>
      <c r="P10" s="7" t="s">
        <v>219</v>
      </c>
      <c r="Q10" s="7" t="s">
        <v>195</v>
      </c>
    </row>
    <row r="11" spans="1:17" x14ac:dyDescent="0.25">
      <c r="A11" s="10">
        <v>10</v>
      </c>
      <c r="B11" s="5" t="s">
        <v>149</v>
      </c>
      <c r="C11" s="5" t="s">
        <v>61</v>
      </c>
      <c r="D11" s="1"/>
      <c r="E11" s="1"/>
      <c r="F11" s="1"/>
      <c r="G11" s="1"/>
      <c r="H11" s="1"/>
      <c r="I11" s="13"/>
      <c r="K11" s="7"/>
      <c r="L11" s="7" t="s">
        <v>182</v>
      </c>
      <c r="M11" s="7"/>
      <c r="N11" s="13"/>
      <c r="P11" s="7" t="s">
        <v>182</v>
      </c>
      <c r="Q11" s="7" t="s">
        <v>204</v>
      </c>
    </row>
    <row r="12" spans="1:17" x14ac:dyDescent="0.25">
      <c r="A12" s="10">
        <v>11</v>
      </c>
      <c r="B12" s="5" t="s">
        <v>144</v>
      </c>
      <c r="C12" s="5" t="s">
        <v>56</v>
      </c>
      <c r="D12" s="3">
        <v>66.67</v>
      </c>
      <c r="E12" s="1"/>
      <c r="F12" s="1"/>
      <c r="G12" s="1"/>
      <c r="H12" s="1"/>
      <c r="I12" s="13"/>
      <c r="J12" s="7" t="s">
        <v>182</v>
      </c>
      <c r="N12" s="13"/>
      <c r="P12" s="7" t="s">
        <v>182</v>
      </c>
      <c r="Q12" s="13" t="s">
        <v>198</v>
      </c>
    </row>
    <row r="13" spans="1:17" x14ac:dyDescent="0.25">
      <c r="A13" s="10">
        <v>12</v>
      </c>
      <c r="B13" s="5" t="s">
        <v>137</v>
      </c>
      <c r="C13" s="5" t="s">
        <v>49</v>
      </c>
      <c r="D13" s="3">
        <v>48</v>
      </c>
      <c r="E13" s="1"/>
      <c r="F13" s="1"/>
      <c r="G13" s="1"/>
      <c r="H13" s="1"/>
      <c r="I13" s="13"/>
      <c r="J13" s="7" t="s">
        <v>182</v>
      </c>
      <c r="N13" s="7" t="s">
        <v>219</v>
      </c>
      <c r="O13" s="7" t="s">
        <v>219</v>
      </c>
      <c r="P13" s="7" t="s">
        <v>219</v>
      </c>
      <c r="Q13" s="7" t="s">
        <v>212</v>
      </c>
    </row>
    <row r="14" spans="1:17" x14ac:dyDescent="0.25">
      <c r="A14" s="10">
        <v>13</v>
      </c>
      <c r="B14" s="5" t="s">
        <v>93</v>
      </c>
      <c r="C14" s="5" t="s">
        <v>5</v>
      </c>
      <c r="D14" s="3">
        <v>86</v>
      </c>
      <c r="E14" s="3">
        <v>95.63</v>
      </c>
      <c r="F14" s="3">
        <v>89.5</v>
      </c>
      <c r="G14" s="3">
        <v>91</v>
      </c>
      <c r="H14" s="3">
        <v>85</v>
      </c>
      <c r="I14" s="7" t="s">
        <v>182</v>
      </c>
      <c r="N14" s="7" t="s">
        <v>219</v>
      </c>
      <c r="O14" s="7" t="s">
        <v>219</v>
      </c>
      <c r="P14" s="7" t="s">
        <v>219</v>
      </c>
      <c r="Q14" s="7" t="s">
        <v>216</v>
      </c>
    </row>
    <row r="15" spans="1:17" x14ac:dyDescent="0.25">
      <c r="A15" s="10">
        <v>14</v>
      </c>
      <c r="B15" s="5" t="s">
        <v>154</v>
      </c>
      <c r="C15" s="5" t="s">
        <v>66</v>
      </c>
      <c r="D15" s="1"/>
      <c r="E15" s="1"/>
      <c r="F15" s="1"/>
      <c r="G15" s="1"/>
      <c r="H15" s="1"/>
      <c r="I15" s="13"/>
      <c r="K15" s="7"/>
      <c r="L15" s="7" t="s">
        <v>182</v>
      </c>
      <c r="M15" s="7" t="s">
        <v>182</v>
      </c>
      <c r="N15" s="7" t="s">
        <v>182</v>
      </c>
      <c r="Q15" s="7" t="s">
        <v>219</v>
      </c>
    </row>
    <row r="16" spans="1:17" x14ac:dyDescent="0.25">
      <c r="A16" s="10">
        <v>15</v>
      </c>
      <c r="B16" s="5" t="s">
        <v>108</v>
      </c>
      <c r="C16" s="5" t="s">
        <v>20</v>
      </c>
      <c r="D16" s="3">
        <v>100</v>
      </c>
      <c r="E16" s="3">
        <v>100</v>
      </c>
      <c r="F16" s="3">
        <v>81.75</v>
      </c>
      <c r="G16" s="3">
        <v>94</v>
      </c>
      <c r="H16" s="3">
        <v>76.63</v>
      </c>
      <c r="I16" s="7" t="s">
        <v>182</v>
      </c>
      <c r="N16" s="7" t="s">
        <v>182</v>
      </c>
      <c r="O16" s="13"/>
      <c r="Q16" s="2" t="s">
        <v>199</v>
      </c>
    </row>
    <row r="17" spans="1:17" x14ac:dyDescent="0.25">
      <c r="A17" s="10">
        <v>16</v>
      </c>
      <c r="B17" s="20" t="s">
        <v>117</v>
      </c>
      <c r="C17" s="5" t="s">
        <v>29</v>
      </c>
      <c r="D17" s="1"/>
      <c r="E17" s="1"/>
      <c r="F17" s="1"/>
      <c r="G17" s="1"/>
      <c r="H17" s="1"/>
      <c r="I17" s="13"/>
      <c r="K17" s="7"/>
      <c r="L17" s="7" t="s">
        <v>182</v>
      </c>
      <c r="M17" s="7" t="s">
        <v>182</v>
      </c>
      <c r="N17" s="2"/>
      <c r="O17" s="7" t="s">
        <v>182</v>
      </c>
      <c r="P17" s="13"/>
      <c r="Q17" s="7" t="s">
        <v>219</v>
      </c>
    </row>
    <row r="18" spans="1:17" x14ac:dyDescent="0.25">
      <c r="A18" s="10">
        <v>17</v>
      </c>
      <c r="B18" s="5" t="s">
        <v>175</v>
      </c>
      <c r="C18" s="5" t="s">
        <v>88</v>
      </c>
      <c r="D18" s="3">
        <v>100</v>
      </c>
      <c r="E18" s="3">
        <v>100</v>
      </c>
      <c r="F18" s="3">
        <v>100</v>
      </c>
      <c r="G18" s="3">
        <v>100</v>
      </c>
      <c r="H18" s="3">
        <v>100</v>
      </c>
      <c r="I18" s="7" t="s">
        <v>182</v>
      </c>
      <c r="N18" s="7"/>
      <c r="O18" s="7" t="s">
        <v>182</v>
      </c>
      <c r="P18" s="7"/>
      <c r="Q18" s="7" t="s">
        <v>219</v>
      </c>
    </row>
    <row r="19" spans="1:17" x14ac:dyDescent="0.25">
      <c r="A19" s="10">
        <v>18</v>
      </c>
      <c r="B19" s="5" t="s">
        <v>153</v>
      </c>
      <c r="C19" s="5" t="s">
        <v>65</v>
      </c>
      <c r="D19" s="3">
        <v>97</v>
      </c>
      <c r="E19" s="3">
        <v>74.88</v>
      </c>
      <c r="F19" s="3">
        <v>72.75</v>
      </c>
      <c r="G19" s="3">
        <v>82</v>
      </c>
      <c r="H19" s="3">
        <v>95</v>
      </c>
      <c r="I19" s="7" t="s">
        <v>182</v>
      </c>
      <c r="N19" s="7" t="s">
        <v>219</v>
      </c>
      <c r="O19" s="7" t="s">
        <v>219</v>
      </c>
      <c r="P19" s="7" t="s">
        <v>219</v>
      </c>
      <c r="Q19" s="7" t="s">
        <v>207</v>
      </c>
    </row>
    <row r="20" spans="1:17" x14ac:dyDescent="0.25">
      <c r="A20" s="10">
        <v>19</v>
      </c>
      <c r="B20" s="5" t="s">
        <v>168</v>
      </c>
      <c r="C20" s="5" t="s">
        <v>82</v>
      </c>
      <c r="D20" s="3">
        <v>87</v>
      </c>
      <c r="E20" s="1"/>
      <c r="F20" s="1"/>
      <c r="G20" s="1"/>
      <c r="H20" s="1"/>
      <c r="I20" s="13"/>
      <c r="K20" s="7" t="s">
        <v>182</v>
      </c>
      <c r="N20" s="7" t="s">
        <v>182</v>
      </c>
      <c r="O20" s="7"/>
      <c r="Q20" s="13" t="s">
        <v>195</v>
      </c>
    </row>
    <row r="21" spans="1:17" x14ac:dyDescent="0.25">
      <c r="A21" s="10">
        <v>20</v>
      </c>
      <c r="B21" s="5" t="s">
        <v>107</v>
      </c>
      <c r="C21" s="5" t="s">
        <v>19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7" t="s">
        <v>182</v>
      </c>
      <c r="N21" s="7" t="s">
        <v>219</v>
      </c>
      <c r="O21" s="7" t="s">
        <v>219</v>
      </c>
      <c r="P21" s="7" t="s">
        <v>219</v>
      </c>
      <c r="Q21" s="2" t="s">
        <v>195</v>
      </c>
    </row>
    <row r="22" spans="1:17" x14ac:dyDescent="0.25">
      <c r="A22" s="10">
        <v>21</v>
      </c>
      <c r="B22" s="5" t="s">
        <v>136</v>
      </c>
      <c r="C22" s="5" t="s">
        <v>48</v>
      </c>
      <c r="D22" s="3">
        <v>100</v>
      </c>
      <c r="E22" s="3">
        <v>100</v>
      </c>
      <c r="F22" s="3">
        <v>100</v>
      </c>
      <c r="G22" s="3">
        <v>100</v>
      </c>
      <c r="H22" s="3">
        <v>100</v>
      </c>
      <c r="I22" s="7" t="s">
        <v>182</v>
      </c>
      <c r="N22" s="13"/>
      <c r="O22" s="7" t="s">
        <v>182</v>
      </c>
      <c r="Q22" s="7" t="s">
        <v>196</v>
      </c>
    </row>
    <row r="23" spans="1:17" x14ac:dyDescent="0.25">
      <c r="A23" s="10">
        <v>22</v>
      </c>
      <c r="B23" s="5" t="s">
        <v>112</v>
      </c>
      <c r="C23" s="5" t="s">
        <v>24</v>
      </c>
      <c r="D23" s="3">
        <v>93.67</v>
      </c>
      <c r="E23" s="3">
        <v>96</v>
      </c>
      <c r="F23" s="3">
        <v>100</v>
      </c>
      <c r="G23" s="3">
        <v>86</v>
      </c>
      <c r="H23" s="3">
        <v>100</v>
      </c>
      <c r="I23" s="7" t="s">
        <v>182</v>
      </c>
      <c r="N23" s="13"/>
      <c r="O23" s="13"/>
      <c r="P23" s="7" t="s">
        <v>182</v>
      </c>
      <c r="Q23" s="7" t="s">
        <v>200</v>
      </c>
    </row>
    <row r="24" spans="1:17" x14ac:dyDescent="0.25">
      <c r="A24" s="10">
        <v>23</v>
      </c>
      <c r="B24" s="5" t="s">
        <v>128</v>
      </c>
      <c r="C24" s="5" t="s">
        <v>40</v>
      </c>
      <c r="D24" s="1"/>
      <c r="E24" s="1"/>
      <c r="F24" s="1"/>
      <c r="G24" s="1"/>
      <c r="H24" s="1"/>
      <c r="I24" s="13"/>
      <c r="K24" s="7"/>
      <c r="L24" s="7" t="s">
        <v>182</v>
      </c>
      <c r="M24" s="7"/>
      <c r="N24" s="13"/>
      <c r="P24" s="7" t="s">
        <v>182</v>
      </c>
      <c r="Q24" s="7" t="s">
        <v>199</v>
      </c>
    </row>
    <row r="25" spans="1:17" x14ac:dyDescent="0.25">
      <c r="A25" s="10">
        <v>24</v>
      </c>
      <c r="B25" s="5" t="s">
        <v>115</v>
      </c>
      <c r="C25" s="5" t="s">
        <v>27</v>
      </c>
      <c r="D25" s="3">
        <v>100</v>
      </c>
      <c r="E25" s="3">
        <v>96</v>
      </c>
      <c r="F25" s="3">
        <v>84</v>
      </c>
      <c r="G25" s="3">
        <v>92</v>
      </c>
      <c r="H25" s="3">
        <v>95</v>
      </c>
      <c r="I25" s="7" t="s">
        <v>182</v>
      </c>
      <c r="N25" s="7" t="s">
        <v>182</v>
      </c>
      <c r="Q25" s="7" t="s">
        <v>219</v>
      </c>
    </row>
    <row r="26" spans="1:17" x14ac:dyDescent="0.25">
      <c r="A26" s="10">
        <v>25</v>
      </c>
      <c r="B26" s="5" t="s">
        <v>122</v>
      </c>
      <c r="C26" s="5" t="s">
        <v>34</v>
      </c>
      <c r="D26" s="3">
        <v>100</v>
      </c>
      <c r="E26" s="3">
        <v>100</v>
      </c>
      <c r="F26" s="3">
        <v>100</v>
      </c>
      <c r="G26" s="3">
        <v>100</v>
      </c>
      <c r="H26" s="3">
        <v>100</v>
      </c>
      <c r="I26" s="7" t="s">
        <v>182</v>
      </c>
      <c r="N26" s="13" t="s">
        <v>219</v>
      </c>
      <c r="O26" s="2" t="s">
        <v>219</v>
      </c>
      <c r="P26" s="7" t="s">
        <v>219</v>
      </c>
      <c r="Q26" s="7" t="s">
        <v>215</v>
      </c>
    </row>
    <row r="27" spans="1:17" x14ac:dyDescent="0.25">
      <c r="A27" s="10">
        <v>26</v>
      </c>
      <c r="B27" s="5" t="s">
        <v>95</v>
      </c>
      <c r="C27" s="5" t="s">
        <v>7</v>
      </c>
      <c r="D27" s="3">
        <v>91</v>
      </c>
      <c r="E27" s="1"/>
      <c r="F27" s="1"/>
      <c r="G27" s="1"/>
      <c r="H27" s="1"/>
      <c r="I27" s="13"/>
      <c r="K27" s="7" t="s">
        <v>182</v>
      </c>
      <c r="N27" s="7" t="s">
        <v>182</v>
      </c>
      <c r="Q27" s="13" t="s">
        <v>195</v>
      </c>
    </row>
    <row r="28" spans="1:17" x14ac:dyDescent="0.25">
      <c r="A28" s="10">
        <v>27</v>
      </c>
      <c r="B28" s="5" t="s">
        <v>164</v>
      </c>
      <c r="C28" s="5" t="s">
        <v>77</v>
      </c>
      <c r="D28" s="3">
        <v>100</v>
      </c>
      <c r="E28" s="3">
        <v>100</v>
      </c>
      <c r="F28" s="3">
        <v>100</v>
      </c>
      <c r="G28" s="3">
        <v>100</v>
      </c>
      <c r="H28" s="3">
        <v>100</v>
      </c>
      <c r="I28" s="7" t="s">
        <v>182</v>
      </c>
      <c r="N28" s="7" t="s">
        <v>182</v>
      </c>
      <c r="P28" s="13"/>
      <c r="Q28" s="7" t="s">
        <v>219</v>
      </c>
    </row>
    <row r="29" spans="1:17" x14ac:dyDescent="0.25">
      <c r="A29" s="10">
        <v>28</v>
      </c>
      <c r="B29" s="5" t="s">
        <v>100</v>
      </c>
      <c r="C29" s="5" t="s">
        <v>12</v>
      </c>
      <c r="D29" s="1"/>
      <c r="E29" s="1"/>
      <c r="F29" s="1"/>
      <c r="G29" s="1"/>
      <c r="H29" s="1"/>
      <c r="I29" s="13"/>
      <c r="K29" s="7"/>
      <c r="L29" s="7" t="s">
        <v>182</v>
      </c>
      <c r="M29" s="7" t="s">
        <v>182</v>
      </c>
      <c r="N29" s="7" t="s">
        <v>219</v>
      </c>
      <c r="O29" s="7" t="s">
        <v>219</v>
      </c>
      <c r="P29" s="7" t="s">
        <v>219</v>
      </c>
      <c r="Q29" s="7" t="s">
        <v>219</v>
      </c>
    </row>
    <row r="30" spans="1:17" x14ac:dyDescent="0.25">
      <c r="A30" s="10">
        <v>29</v>
      </c>
      <c r="B30" s="5" t="s">
        <v>169</v>
      </c>
      <c r="C30" s="5" t="s">
        <v>83</v>
      </c>
      <c r="D30" s="3">
        <v>100</v>
      </c>
      <c r="E30" s="3">
        <v>100</v>
      </c>
      <c r="F30" s="3">
        <v>100</v>
      </c>
      <c r="G30" s="3">
        <v>100</v>
      </c>
      <c r="H30" s="3">
        <v>100</v>
      </c>
      <c r="I30" s="7" t="s">
        <v>182</v>
      </c>
      <c r="N30" s="7" t="s">
        <v>182</v>
      </c>
      <c r="P30" s="13"/>
      <c r="Q30" s="13" t="s">
        <v>199</v>
      </c>
    </row>
    <row r="31" spans="1:17" x14ac:dyDescent="0.25">
      <c r="A31" s="10">
        <v>30</v>
      </c>
      <c r="B31" s="5" t="s">
        <v>131</v>
      </c>
      <c r="C31" s="5" t="s">
        <v>43</v>
      </c>
      <c r="D31" s="3">
        <v>87.67</v>
      </c>
      <c r="E31" s="3">
        <v>100</v>
      </c>
      <c r="F31" s="3">
        <v>96</v>
      </c>
      <c r="G31" s="3">
        <v>100</v>
      </c>
      <c r="H31" s="3">
        <v>90</v>
      </c>
      <c r="I31" s="7" t="s">
        <v>182</v>
      </c>
      <c r="N31" s="7" t="s">
        <v>182</v>
      </c>
      <c r="O31" s="13"/>
      <c r="Q31" s="7" t="s">
        <v>195</v>
      </c>
    </row>
    <row r="32" spans="1:17" x14ac:dyDescent="0.25">
      <c r="A32" s="10">
        <v>31</v>
      </c>
      <c r="B32" s="5" t="s">
        <v>143</v>
      </c>
      <c r="C32" s="5" t="s">
        <v>55</v>
      </c>
      <c r="D32" s="1"/>
      <c r="E32" s="1"/>
      <c r="F32" s="1"/>
      <c r="G32" s="1"/>
      <c r="H32" s="1"/>
      <c r="I32" s="13"/>
      <c r="K32" s="7"/>
      <c r="L32" s="7" t="s">
        <v>182</v>
      </c>
      <c r="M32" s="7"/>
      <c r="N32" s="13"/>
      <c r="P32" s="7" t="s">
        <v>182</v>
      </c>
      <c r="Q32" s="7" t="s">
        <v>214</v>
      </c>
    </row>
    <row r="33" spans="1:17" x14ac:dyDescent="0.25">
      <c r="A33" s="10">
        <v>32</v>
      </c>
      <c r="B33" s="5" t="s">
        <v>111</v>
      </c>
      <c r="C33" s="5" t="s">
        <v>23</v>
      </c>
      <c r="D33" s="1"/>
      <c r="E33" s="1"/>
      <c r="F33" s="1"/>
      <c r="G33" s="1"/>
      <c r="H33" s="1"/>
      <c r="I33" s="13"/>
      <c r="K33" s="7"/>
      <c r="L33" s="7" t="s">
        <v>182</v>
      </c>
      <c r="M33" s="7" t="s">
        <v>182</v>
      </c>
      <c r="N33" s="2"/>
      <c r="O33" s="7" t="s">
        <v>182</v>
      </c>
      <c r="Q33" s="7" t="s">
        <v>201</v>
      </c>
    </row>
    <row r="34" spans="1:17" x14ac:dyDescent="0.25">
      <c r="A34" s="10">
        <v>33</v>
      </c>
      <c r="B34" s="20" t="s">
        <v>116</v>
      </c>
      <c r="C34" s="5" t="s">
        <v>28</v>
      </c>
      <c r="D34" s="3">
        <v>84</v>
      </c>
      <c r="E34" s="3">
        <v>96</v>
      </c>
      <c r="F34" s="3">
        <v>100</v>
      </c>
      <c r="G34" s="3">
        <v>84</v>
      </c>
      <c r="H34" s="3">
        <v>76</v>
      </c>
      <c r="I34" s="7" t="s">
        <v>182</v>
      </c>
      <c r="N34" s="2"/>
      <c r="O34" s="7" t="s">
        <v>182</v>
      </c>
      <c r="Q34" s="7" t="s">
        <v>219</v>
      </c>
    </row>
    <row r="35" spans="1:17" x14ac:dyDescent="0.25">
      <c r="A35" s="10">
        <v>34</v>
      </c>
      <c r="B35" s="8" t="s">
        <v>189</v>
      </c>
      <c r="C35" s="5" t="s">
        <v>4</v>
      </c>
      <c r="D35" s="1"/>
      <c r="E35" s="1"/>
      <c r="F35" s="1"/>
      <c r="G35" s="1"/>
      <c r="H35" s="1"/>
      <c r="I35" s="13"/>
      <c r="K35" s="7"/>
      <c r="L35" s="7" t="s">
        <v>182</v>
      </c>
      <c r="M35" s="7"/>
      <c r="N35" s="13"/>
      <c r="O35" s="7" t="s">
        <v>182</v>
      </c>
      <c r="Q35" s="7" t="s">
        <v>203</v>
      </c>
    </row>
    <row r="36" spans="1:17" x14ac:dyDescent="0.25">
      <c r="A36" s="10">
        <v>35</v>
      </c>
      <c r="B36" s="5" t="s">
        <v>165</v>
      </c>
      <c r="C36" s="5" t="s">
        <v>78</v>
      </c>
      <c r="D36" s="1"/>
      <c r="E36" s="1"/>
      <c r="F36" s="1"/>
      <c r="G36" s="1"/>
      <c r="H36" s="1"/>
      <c r="I36" s="13"/>
      <c r="K36" s="7"/>
      <c r="L36" s="7" t="s">
        <v>182</v>
      </c>
      <c r="M36" s="7"/>
      <c r="N36" s="7" t="s">
        <v>182</v>
      </c>
      <c r="O36" s="13"/>
      <c r="Q36" s="7" t="s">
        <v>195</v>
      </c>
    </row>
    <row r="37" spans="1:17" x14ac:dyDescent="0.25">
      <c r="A37" s="10">
        <v>36</v>
      </c>
      <c r="B37" s="5" t="s">
        <v>139</v>
      </c>
      <c r="C37" s="5" t="s">
        <v>51</v>
      </c>
      <c r="D37" s="3">
        <v>100</v>
      </c>
      <c r="E37" s="3">
        <v>100</v>
      </c>
      <c r="F37" s="3">
        <v>100</v>
      </c>
      <c r="G37" s="3">
        <v>100</v>
      </c>
      <c r="H37" s="3">
        <v>100</v>
      </c>
      <c r="I37" s="7" t="s">
        <v>182</v>
      </c>
      <c r="K37" s="13"/>
      <c r="N37" s="13"/>
      <c r="P37" s="7" t="s">
        <v>182</v>
      </c>
      <c r="Q37" s="7" t="s">
        <v>195</v>
      </c>
    </row>
    <row r="38" spans="1:17" x14ac:dyDescent="0.25">
      <c r="A38" s="10">
        <v>37</v>
      </c>
      <c r="B38" s="5" t="s">
        <v>160</v>
      </c>
      <c r="C38" s="5" t="s">
        <v>72</v>
      </c>
      <c r="D38" s="3">
        <v>85</v>
      </c>
      <c r="E38" s="3">
        <v>91.25</v>
      </c>
      <c r="F38" s="3">
        <v>88</v>
      </c>
      <c r="G38" s="3">
        <v>94</v>
      </c>
      <c r="H38" s="3">
        <v>80</v>
      </c>
      <c r="I38" s="7" t="s">
        <v>182</v>
      </c>
      <c r="K38" s="13"/>
      <c r="N38" s="13"/>
      <c r="O38" s="7" t="s">
        <v>182</v>
      </c>
      <c r="Q38" s="2" t="s">
        <v>196</v>
      </c>
    </row>
    <row r="39" spans="1:17" x14ac:dyDescent="0.25">
      <c r="A39" s="10">
        <v>38</v>
      </c>
      <c r="B39" s="5" t="s">
        <v>156</v>
      </c>
      <c r="C39" s="5" t="s">
        <v>68</v>
      </c>
      <c r="D39" s="1"/>
      <c r="E39" s="1"/>
      <c r="F39" s="1"/>
      <c r="G39" s="1"/>
      <c r="H39" s="1"/>
      <c r="K39" s="7"/>
      <c r="L39" s="7" t="s">
        <v>182</v>
      </c>
      <c r="M39" s="7" t="s">
        <v>182</v>
      </c>
      <c r="N39" s="13"/>
      <c r="O39" s="7" t="s">
        <v>182</v>
      </c>
      <c r="Q39" s="7" t="s">
        <v>195</v>
      </c>
    </row>
    <row r="40" spans="1:17" x14ac:dyDescent="0.25">
      <c r="A40" s="10">
        <v>39</v>
      </c>
      <c r="B40" s="5" t="s">
        <v>118</v>
      </c>
      <c r="C40" s="5" t="s">
        <v>30</v>
      </c>
      <c r="D40" s="3">
        <v>100</v>
      </c>
      <c r="E40" s="1"/>
      <c r="F40" s="1"/>
      <c r="G40" s="1"/>
      <c r="H40" s="1"/>
      <c r="K40" s="7" t="s">
        <v>182</v>
      </c>
      <c r="N40" s="2"/>
      <c r="P40" s="7" t="s">
        <v>182</v>
      </c>
      <c r="Q40" s="2" t="s">
        <v>198</v>
      </c>
    </row>
    <row r="41" spans="1:17" x14ac:dyDescent="0.25">
      <c r="A41" s="10">
        <v>40</v>
      </c>
      <c r="B41" s="5" t="s">
        <v>166</v>
      </c>
      <c r="C41" s="5" t="s">
        <v>79</v>
      </c>
      <c r="D41" s="1"/>
      <c r="E41" s="1"/>
      <c r="F41" s="1"/>
      <c r="G41" s="1"/>
      <c r="H41" s="1"/>
      <c r="K41" s="7"/>
      <c r="L41" s="7" t="s">
        <v>182</v>
      </c>
      <c r="M41" s="7" t="s">
        <v>182</v>
      </c>
      <c r="N41" s="7" t="s">
        <v>219</v>
      </c>
      <c r="O41" s="7" t="s">
        <v>219</v>
      </c>
      <c r="P41" s="7" t="s">
        <v>219</v>
      </c>
      <c r="Q41" s="7" t="s">
        <v>219</v>
      </c>
    </row>
    <row r="42" spans="1:17" x14ac:dyDescent="0.25">
      <c r="A42" s="10">
        <v>41</v>
      </c>
      <c r="B42" s="5" t="s">
        <v>109</v>
      </c>
      <c r="C42" s="5" t="s">
        <v>21</v>
      </c>
      <c r="D42" s="3">
        <v>100</v>
      </c>
      <c r="E42" s="3">
        <v>96</v>
      </c>
      <c r="F42" s="3">
        <v>96</v>
      </c>
      <c r="G42" s="3">
        <v>90</v>
      </c>
      <c r="H42" s="3">
        <v>91</v>
      </c>
      <c r="I42" s="7" t="s">
        <v>182</v>
      </c>
      <c r="K42" s="13"/>
      <c r="N42" s="7" t="s">
        <v>182</v>
      </c>
      <c r="Q42" s="7" t="s">
        <v>195</v>
      </c>
    </row>
    <row r="43" spans="1:17" x14ac:dyDescent="0.25">
      <c r="A43" s="10">
        <v>42</v>
      </c>
      <c r="B43" s="5" t="s">
        <v>132</v>
      </c>
      <c r="C43" s="5" t="s">
        <v>44</v>
      </c>
      <c r="D43" s="3">
        <v>88</v>
      </c>
      <c r="E43" s="3">
        <v>72.25</v>
      </c>
      <c r="F43" s="3">
        <v>96</v>
      </c>
      <c r="G43" s="3">
        <v>88</v>
      </c>
      <c r="H43" s="1"/>
      <c r="K43" s="7" t="s">
        <v>182</v>
      </c>
      <c r="N43" s="7" t="s">
        <v>182</v>
      </c>
      <c r="Q43" s="7" t="s">
        <v>195</v>
      </c>
    </row>
    <row r="44" spans="1:17" x14ac:dyDescent="0.25">
      <c r="A44" s="10">
        <v>43</v>
      </c>
      <c r="B44" s="5" t="s">
        <v>173</v>
      </c>
      <c r="C44" s="5" t="s">
        <v>86</v>
      </c>
      <c r="D44" s="1"/>
      <c r="E44" s="1"/>
      <c r="F44" s="1"/>
      <c r="G44" s="1"/>
      <c r="H44" s="1"/>
      <c r="K44" s="7"/>
      <c r="L44" s="7" t="s">
        <v>182</v>
      </c>
      <c r="M44" s="7" t="s">
        <v>182</v>
      </c>
      <c r="N44" s="13"/>
      <c r="P44" s="7" t="s">
        <v>182</v>
      </c>
      <c r="Q44" s="7" t="s">
        <v>219</v>
      </c>
    </row>
    <row r="45" spans="1:17" x14ac:dyDescent="0.25">
      <c r="A45" s="10">
        <v>44</v>
      </c>
      <c r="B45" s="5" t="s">
        <v>129</v>
      </c>
      <c r="C45" s="5" t="s">
        <v>41</v>
      </c>
      <c r="D45" s="3">
        <v>100</v>
      </c>
      <c r="E45" s="3">
        <v>100</v>
      </c>
      <c r="F45" s="3">
        <v>100</v>
      </c>
      <c r="G45" s="3">
        <v>100</v>
      </c>
      <c r="H45" s="3">
        <v>100</v>
      </c>
      <c r="I45" s="7" t="s">
        <v>182</v>
      </c>
      <c r="K45" s="13"/>
      <c r="N45" s="13"/>
      <c r="O45" s="7" t="s">
        <v>182</v>
      </c>
      <c r="Q45" s="7" t="s">
        <v>219</v>
      </c>
    </row>
    <row r="46" spans="1:17" x14ac:dyDescent="0.25">
      <c r="A46" s="10">
        <v>45</v>
      </c>
      <c r="B46" s="5" t="s">
        <v>119</v>
      </c>
      <c r="C46" s="5" t="s">
        <v>31</v>
      </c>
      <c r="D46" s="1"/>
      <c r="E46" s="1"/>
      <c r="F46" s="1"/>
      <c r="G46" s="1"/>
      <c r="H46" s="1"/>
      <c r="K46" s="7"/>
      <c r="L46" s="7" t="s">
        <v>182</v>
      </c>
      <c r="M46" s="7"/>
      <c r="N46" s="2"/>
      <c r="O46" s="7" t="s">
        <v>182</v>
      </c>
      <c r="Q46" s="7" t="s">
        <v>204</v>
      </c>
    </row>
    <row r="47" spans="1:17" x14ac:dyDescent="0.25">
      <c r="A47" s="10">
        <v>46</v>
      </c>
      <c r="B47" s="5" t="s">
        <v>97</v>
      </c>
      <c r="C47" s="5" t="s">
        <v>9</v>
      </c>
      <c r="D47" s="1"/>
      <c r="E47" s="1"/>
      <c r="F47" s="1"/>
      <c r="G47" s="1"/>
      <c r="H47" s="1"/>
      <c r="K47" s="7"/>
      <c r="L47" s="7" t="s">
        <v>182</v>
      </c>
      <c r="M47" s="7" t="s">
        <v>182</v>
      </c>
      <c r="N47" s="7" t="s">
        <v>182</v>
      </c>
      <c r="Q47" s="7" t="s">
        <v>219</v>
      </c>
    </row>
    <row r="48" spans="1:17" x14ac:dyDescent="0.25">
      <c r="A48" s="10">
        <v>47</v>
      </c>
      <c r="B48" s="5" t="s">
        <v>114</v>
      </c>
      <c r="C48" s="5" t="s">
        <v>26</v>
      </c>
      <c r="D48" s="3">
        <v>84.67</v>
      </c>
      <c r="E48" s="1"/>
      <c r="F48" s="1"/>
      <c r="G48" s="1"/>
      <c r="H48" s="1"/>
      <c r="K48" s="7" t="s">
        <v>182</v>
      </c>
      <c r="N48" s="7" t="s">
        <v>182</v>
      </c>
      <c r="O48" s="13"/>
      <c r="Q48" s="2" t="s">
        <v>195</v>
      </c>
    </row>
    <row r="49" spans="1:17" x14ac:dyDescent="0.25">
      <c r="A49" s="10">
        <v>48</v>
      </c>
      <c r="B49" s="5" t="s">
        <v>125</v>
      </c>
      <c r="C49" s="5" t="s">
        <v>37</v>
      </c>
      <c r="D49" s="3">
        <v>93</v>
      </c>
      <c r="E49" s="1"/>
      <c r="F49" s="1"/>
      <c r="G49" s="1"/>
      <c r="H49" s="1"/>
      <c r="K49" s="7" t="s">
        <v>182</v>
      </c>
      <c r="N49" s="7" t="s">
        <v>182</v>
      </c>
      <c r="O49" s="13"/>
      <c r="Q49" s="13" t="s">
        <v>205</v>
      </c>
    </row>
    <row r="50" spans="1:17" x14ac:dyDescent="0.25">
      <c r="A50" s="10">
        <v>49</v>
      </c>
      <c r="B50" s="5" t="s">
        <v>126</v>
      </c>
      <c r="C50" s="5" t="s">
        <v>38</v>
      </c>
      <c r="D50" s="3">
        <v>91</v>
      </c>
      <c r="E50" s="3">
        <v>83.25</v>
      </c>
      <c r="F50" s="3">
        <v>100</v>
      </c>
      <c r="G50" s="1"/>
      <c r="H50" s="1"/>
      <c r="K50" s="7" t="s">
        <v>182</v>
      </c>
      <c r="N50" s="7" t="s">
        <v>182</v>
      </c>
      <c r="Q50" s="2" t="s">
        <v>195</v>
      </c>
    </row>
    <row r="51" spans="1:17" x14ac:dyDescent="0.25">
      <c r="A51" s="10">
        <v>50</v>
      </c>
      <c r="B51" s="5" t="s">
        <v>141</v>
      </c>
      <c r="C51" s="5" t="s">
        <v>53</v>
      </c>
      <c r="D51" s="3">
        <v>90.33</v>
      </c>
      <c r="E51" s="1"/>
      <c r="F51" s="1"/>
      <c r="G51" s="1"/>
      <c r="H51" s="1"/>
      <c r="K51" s="7" t="s">
        <v>182</v>
      </c>
      <c r="N51" s="2"/>
      <c r="O51" s="7" t="s">
        <v>182</v>
      </c>
      <c r="Q51" s="7" t="s">
        <v>196</v>
      </c>
    </row>
    <row r="52" spans="1:17" x14ac:dyDescent="0.25">
      <c r="A52" s="10">
        <v>51</v>
      </c>
      <c r="B52" s="5" t="s">
        <v>92</v>
      </c>
      <c r="C52" s="5" t="s">
        <v>3</v>
      </c>
      <c r="D52" s="3">
        <v>100</v>
      </c>
      <c r="E52" s="3">
        <v>100</v>
      </c>
      <c r="F52" s="3">
        <v>100</v>
      </c>
      <c r="G52" s="3">
        <v>100</v>
      </c>
      <c r="H52" s="3">
        <v>100</v>
      </c>
      <c r="I52" s="7" t="s">
        <v>182</v>
      </c>
      <c r="K52" s="13"/>
      <c r="N52" s="7" t="s">
        <v>182</v>
      </c>
      <c r="Q52" s="7" t="s">
        <v>219</v>
      </c>
    </row>
    <row r="53" spans="1:17" x14ac:dyDescent="0.25">
      <c r="A53" s="10">
        <v>52</v>
      </c>
      <c r="B53" s="5" t="s">
        <v>104</v>
      </c>
      <c r="C53" s="5" t="s">
        <v>16</v>
      </c>
      <c r="D53" s="3">
        <v>90</v>
      </c>
      <c r="E53" s="3">
        <v>100</v>
      </c>
      <c r="F53" s="3">
        <v>100</v>
      </c>
      <c r="G53" s="3">
        <v>84</v>
      </c>
      <c r="H53" s="3">
        <v>100</v>
      </c>
      <c r="I53" s="7" t="s">
        <v>182</v>
      </c>
      <c r="J53" s="13"/>
      <c r="N53" s="2"/>
      <c r="P53" s="7" t="s">
        <v>182</v>
      </c>
      <c r="Q53" s="7" t="s">
        <v>195</v>
      </c>
    </row>
    <row r="54" spans="1:17" x14ac:dyDescent="0.25">
      <c r="A54" s="10">
        <v>53</v>
      </c>
      <c r="B54" s="5" t="s">
        <v>167</v>
      </c>
      <c r="C54" s="5" t="s">
        <v>80</v>
      </c>
      <c r="D54" s="1"/>
      <c r="E54" s="1"/>
      <c r="F54" s="1"/>
      <c r="G54" s="1"/>
      <c r="H54" s="1"/>
      <c r="J54" s="13"/>
      <c r="K54" s="7"/>
      <c r="L54" s="7" t="s">
        <v>182</v>
      </c>
      <c r="M54" s="7" t="s">
        <v>182</v>
      </c>
      <c r="N54" s="7" t="s">
        <v>219</v>
      </c>
      <c r="O54" s="7" t="s">
        <v>219</v>
      </c>
      <c r="P54" s="7" t="s">
        <v>219</v>
      </c>
      <c r="Q54" s="7" t="s">
        <v>219</v>
      </c>
    </row>
    <row r="55" spans="1:17" x14ac:dyDescent="0.25">
      <c r="A55" s="10">
        <v>54</v>
      </c>
      <c r="B55" s="5" t="s">
        <v>127</v>
      </c>
      <c r="C55" s="5" t="s">
        <v>39</v>
      </c>
      <c r="D55" s="1"/>
      <c r="E55" s="1"/>
      <c r="F55" s="1"/>
      <c r="G55" s="1"/>
      <c r="H55" s="1"/>
      <c r="J55" s="13"/>
      <c r="K55" s="7"/>
      <c r="L55" s="7" t="s">
        <v>182</v>
      </c>
      <c r="M55" s="7"/>
      <c r="N55" s="2"/>
      <c r="O55" s="7" t="s">
        <v>182</v>
      </c>
      <c r="Q55" s="7" t="s">
        <v>195</v>
      </c>
    </row>
    <row r="56" spans="1:17" x14ac:dyDescent="0.25">
      <c r="A56" s="10">
        <v>55</v>
      </c>
      <c r="B56" s="5" t="s">
        <v>152</v>
      </c>
      <c r="C56" s="5" t="s">
        <v>64</v>
      </c>
      <c r="D56" s="1"/>
      <c r="E56" s="1"/>
      <c r="F56" s="1"/>
      <c r="G56" s="1"/>
      <c r="H56" s="1"/>
      <c r="J56" s="13"/>
      <c r="K56" s="7"/>
      <c r="L56" s="7" t="s">
        <v>182</v>
      </c>
      <c r="M56" s="7" t="s">
        <v>182</v>
      </c>
      <c r="N56" s="7" t="s">
        <v>182</v>
      </c>
      <c r="O56" s="13"/>
      <c r="P56" s="13"/>
      <c r="Q56" s="7" t="s">
        <v>199</v>
      </c>
    </row>
    <row r="57" spans="1:17" x14ac:dyDescent="0.25">
      <c r="A57" s="10">
        <v>56</v>
      </c>
      <c r="B57" s="5" t="s">
        <v>163</v>
      </c>
      <c r="C57" s="5" t="s">
        <v>76</v>
      </c>
      <c r="D57" s="3">
        <v>100</v>
      </c>
      <c r="E57" s="3">
        <v>100</v>
      </c>
      <c r="F57" s="3">
        <v>100</v>
      </c>
      <c r="G57" s="3">
        <v>100</v>
      </c>
      <c r="H57" s="3">
        <v>100</v>
      </c>
      <c r="I57" s="7" t="s">
        <v>182</v>
      </c>
      <c r="K57" s="13"/>
      <c r="L57" s="13"/>
      <c r="N57" s="7" t="s">
        <v>182</v>
      </c>
      <c r="Q57" s="7" t="s">
        <v>219</v>
      </c>
    </row>
    <row r="58" spans="1:17" x14ac:dyDescent="0.25">
      <c r="A58" s="10">
        <v>57</v>
      </c>
      <c r="B58" s="5" t="s">
        <v>124</v>
      </c>
      <c r="C58" s="5" t="s">
        <v>36</v>
      </c>
      <c r="D58" s="1"/>
      <c r="E58" s="1"/>
      <c r="F58" s="1"/>
      <c r="G58" s="1"/>
      <c r="H58" s="1"/>
      <c r="K58" s="7"/>
      <c r="L58" s="7" t="s">
        <v>182</v>
      </c>
      <c r="M58" s="7"/>
      <c r="N58" s="13"/>
      <c r="O58" s="7" t="s">
        <v>182</v>
      </c>
      <c r="Q58" s="7" t="s">
        <v>196</v>
      </c>
    </row>
    <row r="59" spans="1:17" x14ac:dyDescent="0.25">
      <c r="A59" s="10">
        <v>58</v>
      </c>
      <c r="B59" s="5" t="s">
        <v>120</v>
      </c>
      <c r="C59" s="5" t="s">
        <v>32</v>
      </c>
      <c r="D59" s="3">
        <v>100</v>
      </c>
      <c r="E59" s="3">
        <v>100</v>
      </c>
      <c r="F59" s="3">
        <v>88</v>
      </c>
      <c r="G59" s="3">
        <v>100</v>
      </c>
      <c r="H59" s="3">
        <v>90</v>
      </c>
      <c r="I59" s="7" t="s">
        <v>182</v>
      </c>
      <c r="K59" s="13"/>
      <c r="L59" s="13"/>
      <c r="N59" s="7" t="s">
        <v>182</v>
      </c>
      <c r="O59" s="13"/>
      <c r="P59" s="13"/>
      <c r="Q59" s="7" t="s">
        <v>213</v>
      </c>
    </row>
    <row r="60" spans="1:17" x14ac:dyDescent="0.25">
      <c r="A60" s="10">
        <v>59</v>
      </c>
      <c r="B60" s="5" t="s">
        <v>146</v>
      </c>
      <c r="C60" s="5" t="s">
        <v>58</v>
      </c>
      <c r="D60" s="3">
        <v>97</v>
      </c>
      <c r="E60" s="3">
        <v>100</v>
      </c>
      <c r="F60" s="3">
        <v>76.25</v>
      </c>
      <c r="G60" s="1"/>
      <c r="H60" s="1"/>
      <c r="K60" s="7" t="s">
        <v>182</v>
      </c>
      <c r="L60" s="13"/>
      <c r="N60" s="13"/>
      <c r="O60" s="13"/>
      <c r="P60" s="7" t="s">
        <v>182</v>
      </c>
      <c r="Q60" s="13" t="s">
        <v>195</v>
      </c>
    </row>
    <row r="61" spans="1:17" x14ac:dyDescent="0.25">
      <c r="A61" s="10">
        <v>60</v>
      </c>
      <c r="B61" s="5" t="s">
        <v>157</v>
      </c>
      <c r="C61" s="5" t="s">
        <v>69</v>
      </c>
      <c r="D61" s="3">
        <v>100</v>
      </c>
      <c r="E61" s="1"/>
      <c r="F61" s="1"/>
      <c r="G61" s="1"/>
      <c r="H61" s="1"/>
      <c r="K61" s="7" t="s">
        <v>182</v>
      </c>
      <c r="L61" s="13"/>
      <c r="N61" s="7" t="s">
        <v>182</v>
      </c>
      <c r="O61" s="13"/>
      <c r="Q61" s="13" t="s">
        <v>195</v>
      </c>
    </row>
    <row r="62" spans="1:17" x14ac:dyDescent="0.25">
      <c r="A62" s="10">
        <v>61</v>
      </c>
      <c r="B62" s="20" t="s">
        <v>134</v>
      </c>
      <c r="C62" s="5" t="s">
        <v>46</v>
      </c>
      <c r="D62" s="3">
        <v>84</v>
      </c>
      <c r="E62" s="1"/>
      <c r="F62" s="1"/>
      <c r="G62" s="1"/>
      <c r="H62" s="1"/>
      <c r="K62" s="7" t="s">
        <v>182</v>
      </c>
      <c r="L62" s="13"/>
      <c r="N62" s="2"/>
      <c r="O62" s="7" t="s">
        <v>182</v>
      </c>
      <c r="Q62" s="7" t="s">
        <v>219</v>
      </c>
    </row>
    <row r="63" spans="1:17" x14ac:dyDescent="0.25">
      <c r="A63" s="10">
        <v>62</v>
      </c>
      <c r="B63" s="5" t="s">
        <v>94</v>
      </c>
      <c r="C63" s="5" t="s">
        <v>6</v>
      </c>
      <c r="D63" s="3">
        <v>97</v>
      </c>
      <c r="E63" s="3">
        <v>100</v>
      </c>
      <c r="F63" s="3">
        <v>96</v>
      </c>
      <c r="G63" s="3">
        <v>96</v>
      </c>
      <c r="H63" s="3">
        <v>80</v>
      </c>
      <c r="I63" s="7" t="s">
        <v>182</v>
      </c>
      <c r="K63" s="13"/>
      <c r="L63" s="13"/>
      <c r="N63" s="7" t="s">
        <v>182</v>
      </c>
      <c r="O63" s="13"/>
      <c r="P63" s="13"/>
      <c r="Q63" s="7" t="s">
        <v>219</v>
      </c>
    </row>
    <row r="64" spans="1:17" x14ac:dyDescent="0.25">
      <c r="A64" s="10">
        <v>63</v>
      </c>
      <c r="B64" s="5" t="s">
        <v>135</v>
      </c>
      <c r="C64" s="5" t="s">
        <v>47</v>
      </c>
      <c r="D64" s="1"/>
      <c r="E64" s="1"/>
      <c r="F64" s="1"/>
      <c r="G64" s="1"/>
      <c r="H64" s="1"/>
      <c r="K64" s="7"/>
      <c r="L64" s="7" t="s">
        <v>182</v>
      </c>
      <c r="M64" s="7" t="s">
        <v>182</v>
      </c>
      <c r="N64" s="7" t="s">
        <v>219</v>
      </c>
      <c r="O64" s="7" t="s">
        <v>219</v>
      </c>
      <c r="P64" s="7" t="s">
        <v>219</v>
      </c>
      <c r="Q64" s="7" t="s">
        <v>212</v>
      </c>
    </row>
    <row r="65" spans="1:17" x14ac:dyDescent="0.25">
      <c r="A65" s="10">
        <v>64</v>
      </c>
      <c r="B65" s="5" t="s">
        <v>158</v>
      </c>
      <c r="C65" s="5" t="s">
        <v>70</v>
      </c>
      <c r="D65" s="3">
        <v>76.33</v>
      </c>
      <c r="E65" s="3">
        <v>71.88</v>
      </c>
      <c r="F65" s="3">
        <v>78.25</v>
      </c>
      <c r="G65" s="3">
        <v>90</v>
      </c>
      <c r="H65" s="3">
        <v>85</v>
      </c>
      <c r="I65" s="7" t="s">
        <v>182</v>
      </c>
      <c r="K65" s="13"/>
      <c r="L65" s="13"/>
      <c r="N65" s="13"/>
      <c r="P65" s="7" t="s">
        <v>182</v>
      </c>
      <c r="Q65" s="7" t="s">
        <v>195</v>
      </c>
    </row>
    <row r="66" spans="1:17" x14ac:dyDescent="0.25">
      <c r="A66" s="10">
        <v>65</v>
      </c>
      <c r="B66" s="5" t="s">
        <v>133</v>
      </c>
      <c r="C66" s="5" t="s">
        <v>45</v>
      </c>
      <c r="D66" s="1"/>
      <c r="E66" s="1"/>
      <c r="F66" s="1"/>
      <c r="G66" s="1"/>
      <c r="H66" s="1"/>
      <c r="K66" s="7"/>
      <c r="L66" s="7" t="s">
        <v>182</v>
      </c>
      <c r="M66" s="7" t="s">
        <v>182</v>
      </c>
      <c r="N66" s="7" t="s">
        <v>219</v>
      </c>
      <c r="O66" s="7" t="s">
        <v>219</v>
      </c>
      <c r="P66" s="7" t="s">
        <v>219</v>
      </c>
      <c r="Q66" s="7" t="s">
        <v>195</v>
      </c>
    </row>
    <row r="67" spans="1:17" x14ac:dyDescent="0.25">
      <c r="A67" s="10">
        <v>66</v>
      </c>
      <c r="B67" s="5" t="s">
        <v>170</v>
      </c>
      <c r="C67" s="5" t="s">
        <v>84</v>
      </c>
      <c r="D67" s="3">
        <v>68.33</v>
      </c>
      <c r="E67" s="1"/>
      <c r="F67" s="1"/>
      <c r="G67" s="1"/>
      <c r="H67" s="1"/>
      <c r="J67" s="7" t="s">
        <v>182</v>
      </c>
      <c r="K67" s="13"/>
      <c r="L67" s="13"/>
      <c r="N67" s="13"/>
      <c r="O67" s="13"/>
      <c r="P67" s="7" t="s">
        <v>182</v>
      </c>
      <c r="Q67" s="7" t="s">
        <v>195</v>
      </c>
    </row>
    <row r="68" spans="1:17" x14ac:dyDescent="0.25">
      <c r="A68" s="10">
        <v>67</v>
      </c>
      <c r="B68" s="5" t="s">
        <v>102</v>
      </c>
      <c r="C68" s="5" t="s">
        <v>14</v>
      </c>
      <c r="D68" s="1"/>
      <c r="E68" s="1"/>
      <c r="F68" s="1"/>
      <c r="G68" s="1"/>
      <c r="H68" s="1"/>
      <c r="K68" s="7"/>
      <c r="L68" s="7" t="s">
        <v>182</v>
      </c>
      <c r="M68" s="7" t="s">
        <v>182</v>
      </c>
      <c r="N68" s="13"/>
      <c r="O68" s="13"/>
      <c r="P68" s="7" t="s">
        <v>182</v>
      </c>
      <c r="Q68" s="7" t="s">
        <v>196</v>
      </c>
    </row>
    <row r="69" spans="1:17" x14ac:dyDescent="0.25">
      <c r="A69" s="10">
        <v>68</v>
      </c>
      <c r="B69" s="5" t="s">
        <v>148</v>
      </c>
      <c r="C69" s="5" t="s">
        <v>60</v>
      </c>
      <c r="D69" s="3">
        <v>88</v>
      </c>
      <c r="E69" s="3">
        <v>85</v>
      </c>
      <c r="F69" s="3">
        <v>96</v>
      </c>
      <c r="G69" s="3">
        <v>78</v>
      </c>
      <c r="H69" s="1"/>
      <c r="K69" s="7" t="s">
        <v>182</v>
      </c>
      <c r="L69" s="13"/>
      <c r="N69" s="7" t="s">
        <v>182</v>
      </c>
      <c r="O69" s="13"/>
      <c r="P69" s="13"/>
      <c r="Q69" s="13" t="s">
        <v>206</v>
      </c>
    </row>
    <row r="70" spans="1:17" x14ac:dyDescent="0.25">
      <c r="A70" s="10">
        <v>69</v>
      </c>
      <c r="B70" s="5" t="s">
        <v>105</v>
      </c>
      <c r="C70" s="5" t="s">
        <v>17</v>
      </c>
      <c r="D70" s="3">
        <v>89.33</v>
      </c>
      <c r="E70" s="3">
        <v>76.25</v>
      </c>
      <c r="F70" s="3">
        <v>92</v>
      </c>
      <c r="G70" s="3">
        <v>76</v>
      </c>
      <c r="H70" s="3">
        <v>80</v>
      </c>
      <c r="I70" s="7" t="s">
        <v>182</v>
      </c>
      <c r="K70" s="13"/>
      <c r="L70" s="13"/>
      <c r="N70" s="13"/>
      <c r="O70" s="7" t="s">
        <v>182</v>
      </c>
      <c r="P70" s="13"/>
      <c r="Q70" s="7" t="s">
        <v>219</v>
      </c>
    </row>
    <row r="71" spans="1:17" x14ac:dyDescent="0.25">
      <c r="A71" s="10">
        <v>70</v>
      </c>
      <c r="B71" s="5" t="s">
        <v>98</v>
      </c>
      <c r="C71" s="5" t="s">
        <v>10</v>
      </c>
      <c r="D71" s="1"/>
      <c r="E71" s="1"/>
      <c r="F71" s="1"/>
      <c r="G71" s="1"/>
      <c r="H71" s="1"/>
      <c r="K71" s="7"/>
      <c r="L71" s="7" t="s">
        <v>182</v>
      </c>
      <c r="M71" s="7"/>
      <c r="N71" s="13"/>
      <c r="O71" s="7" t="s">
        <v>182</v>
      </c>
      <c r="P71" s="13"/>
      <c r="Q71" s="7" t="s">
        <v>204</v>
      </c>
    </row>
    <row r="72" spans="1:17" x14ac:dyDescent="0.25">
      <c r="A72" s="10">
        <v>71</v>
      </c>
      <c r="B72" s="5" t="s">
        <v>101</v>
      </c>
      <c r="C72" s="5" t="s">
        <v>13</v>
      </c>
      <c r="D72" s="1"/>
      <c r="E72" s="1"/>
      <c r="F72" s="1"/>
      <c r="G72" s="1"/>
      <c r="H72" s="1"/>
      <c r="K72" s="7"/>
      <c r="L72" s="7" t="s">
        <v>182</v>
      </c>
      <c r="M72" s="7" t="s">
        <v>182</v>
      </c>
      <c r="N72" s="7" t="s">
        <v>182</v>
      </c>
      <c r="O72" s="13"/>
      <c r="Q72" s="7" t="s">
        <v>219</v>
      </c>
    </row>
    <row r="73" spans="1:17" x14ac:dyDescent="0.25">
      <c r="A73" s="10">
        <v>72</v>
      </c>
      <c r="B73" s="5" t="s">
        <v>123</v>
      </c>
      <c r="C73" s="5" t="s">
        <v>35</v>
      </c>
      <c r="D73" s="1"/>
      <c r="E73" s="1"/>
      <c r="F73" s="1"/>
      <c r="G73" s="1"/>
      <c r="H73" s="1"/>
      <c r="K73" s="7"/>
      <c r="L73" s="7" t="s">
        <v>182</v>
      </c>
      <c r="M73" s="7"/>
      <c r="N73" s="7" t="s">
        <v>182</v>
      </c>
      <c r="O73" s="13"/>
      <c r="P73" s="13"/>
      <c r="Q73" s="7" t="s">
        <v>207</v>
      </c>
    </row>
    <row r="74" spans="1:17" x14ac:dyDescent="0.25">
      <c r="A74" s="10">
        <v>73</v>
      </c>
      <c r="B74" s="5" t="s">
        <v>155</v>
      </c>
      <c r="C74" s="5" t="s">
        <v>67</v>
      </c>
      <c r="D74" s="1"/>
      <c r="E74" s="1"/>
      <c r="F74" s="1"/>
      <c r="G74" s="1"/>
      <c r="H74" s="1"/>
      <c r="K74" s="7"/>
      <c r="L74" s="7" t="s">
        <v>182</v>
      </c>
      <c r="M74" s="7" t="s">
        <v>182</v>
      </c>
      <c r="N74" s="13"/>
      <c r="O74" s="7" t="s">
        <v>182</v>
      </c>
      <c r="P74" s="13"/>
      <c r="Q74" s="7" t="s">
        <v>195</v>
      </c>
    </row>
    <row r="75" spans="1:17" x14ac:dyDescent="0.25">
      <c r="A75" s="10">
        <v>74</v>
      </c>
      <c r="B75" s="5" t="s">
        <v>172</v>
      </c>
      <c r="C75" s="5" t="s">
        <v>85</v>
      </c>
      <c r="D75" s="3">
        <v>70.33</v>
      </c>
      <c r="E75" s="3">
        <v>75.25</v>
      </c>
      <c r="F75" s="3">
        <v>85</v>
      </c>
      <c r="G75" s="3">
        <v>92</v>
      </c>
      <c r="H75" s="3">
        <v>81</v>
      </c>
      <c r="I75" s="7" t="s">
        <v>182</v>
      </c>
      <c r="K75" s="13"/>
      <c r="L75" s="13"/>
      <c r="N75" s="13"/>
      <c r="O75" s="7" t="s">
        <v>182</v>
      </c>
      <c r="Q75" s="13" t="s">
        <v>196</v>
      </c>
    </row>
    <row r="76" spans="1:17" x14ac:dyDescent="0.25">
      <c r="A76" s="10">
        <v>75</v>
      </c>
      <c r="B76" s="5" t="s">
        <v>99</v>
      </c>
      <c r="C76" s="5" t="s">
        <v>11</v>
      </c>
      <c r="D76" s="3">
        <v>90.67</v>
      </c>
      <c r="E76" s="1"/>
      <c r="F76" s="1"/>
      <c r="G76" s="1"/>
      <c r="H76" s="1"/>
      <c r="K76" s="7" t="s">
        <v>182</v>
      </c>
      <c r="L76" s="13"/>
      <c r="N76" s="7" t="s">
        <v>182</v>
      </c>
      <c r="P76" s="13"/>
      <c r="Q76" s="7" t="s">
        <v>219</v>
      </c>
    </row>
    <row r="77" spans="1:17" x14ac:dyDescent="0.25">
      <c r="A77" s="10">
        <v>76</v>
      </c>
      <c r="B77" s="5" t="s">
        <v>176</v>
      </c>
      <c r="C77" s="5" t="s">
        <v>89</v>
      </c>
      <c r="D77" s="1"/>
      <c r="E77" s="1"/>
      <c r="F77" s="1"/>
      <c r="G77" s="1"/>
      <c r="H77" s="1"/>
      <c r="K77" s="7"/>
      <c r="L77" s="7" t="s">
        <v>182</v>
      </c>
      <c r="M77" s="7" t="s">
        <v>182</v>
      </c>
      <c r="N77" s="7" t="s">
        <v>219</v>
      </c>
      <c r="O77" s="7" t="s">
        <v>219</v>
      </c>
      <c r="P77" s="7" t="s">
        <v>219</v>
      </c>
      <c r="Q77" s="7" t="s">
        <v>211</v>
      </c>
    </row>
    <row r="78" spans="1:17" x14ac:dyDescent="0.25">
      <c r="A78" s="10">
        <v>77</v>
      </c>
      <c r="B78" s="5" t="s">
        <v>96</v>
      </c>
      <c r="C78" s="5" t="s">
        <v>8</v>
      </c>
      <c r="D78" s="3">
        <v>100</v>
      </c>
      <c r="E78" s="3">
        <v>96</v>
      </c>
      <c r="F78" s="3">
        <v>84.25</v>
      </c>
      <c r="G78" s="3">
        <v>90</v>
      </c>
      <c r="H78" s="3">
        <v>100</v>
      </c>
      <c r="I78" s="7" t="s">
        <v>182</v>
      </c>
      <c r="K78" s="13"/>
      <c r="L78" s="13"/>
      <c r="N78" s="13"/>
      <c r="O78" s="7" t="s">
        <v>182</v>
      </c>
      <c r="P78" s="13"/>
      <c r="Q78" s="13" t="s">
        <v>204</v>
      </c>
    </row>
    <row r="79" spans="1:17" x14ac:dyDescent="0.25">
      <c r="A79" s="10">
        <v>78</v>
      </c>
      <c r="B79" s="5" t="s">
        <v>162</v>
      </c>
      <c r="C79" s="5" t="s">
        <v>74</v>
      </c>
      <c r="D79" s="1"/>
      <c r="E79" s="1"/>
      <c r="F79" s="1"/>
      <c r="G79" s="1"/>
      <c r="H79" s="1"/>
      <c r="K79" s="7"/>
      <c r="L79" s="7" t="s">
        <v>182</v>
      </c>
      <c r="M79" s="7"/>
      <c r="N79" s="13"/>
      <c r="O79" s="13"/>
      <c r="P79" s="7" t="s">
        <v>182</v>
      </c>
      <c r="Q79" s="7" t="s">
        <v>219</v>
      </c>
    </row>
    <row r="80" spans="1:17" x14ac:dyDescent="0.25">
      <c r="A80" s="10">
        <v>79</v>
      </c>
      <c r="B80" s="20" t="s">
        <v>113</v>
      </c>
      <c r="C80" s="5" t="s">
        <v>25</v>
      </c>
      <c r="D80" s="3">
        <v>86.67</v>
      </c>
      <c r="E80" s="1"/>
      <c r="F80" s="1"/>
      <c r="G80" s="1"/>
      <c r="H80" s="1"/>
      <c r="K80" s="7" t="s">
        <v>182</v>
      </c>
      <c r="L80" s="13"/>
      <c r="N80" s="13"/>
      <c r="O80" s="7" t="s">
        <v>182</v>
      </c>
      <c r="P80" s="13"/>
      <c r="Q80" s="7" t="s">
        <v>219</v>
      </c>
    </row>
    <row r="81" spans="1:17" x14ac:dyDescent="0.25">
      <c r="A81" s="10">
        <v>80</v>
      </c>
      <c r="B81" s="5" t="s">
        <v>177</v>
      </c>
      <c r="C81" s="5" t="s">
        <v>90</v>
      </c>
      <c r="D81" s="1"/>
      <c r="E81" s="1"/>
      <c r="F81" s="1"/>
      <c r="G81" s="1"/>
      <c r="H81" s="1"/>
      <c r="K81" s="7"/>
      <c r="L81" s="7" t="s">
        <v>182</v>
      </c>
      <c r="M81" s="7" t="s">
        <v>182</v>
      </c>
      <c r="N81" s="2"/>
      <c r="O81" s="7" t="s">
        <v>182</v>
      </c>
      <c r="P81" s="13"/>
      <c r="Q81" s="7" t="s">
        <v>204</v>
      </c>
    </row>
    <row r="82" spans="1:17" x14ac:dyDescent="0.25">
      <c r="A82" s="10">
        <v>81</v>
      </c>
      <c r="B82" s="5" t="s">
        <v>103</v>
      </c>
      <c r="C82" s="5" t="s">
        <v>15</v>
      </c>
      <c r="D82" s="1"/>
      <c r="E82" s="1"/>
      <c r="F82" s="1"/>
      <c r="G82" s="1"/>
      <c r="H82" s="1"/>
      <c r="K82" s="7"/>
      <c r="L82" s="7" t="s">
        <v>182</v>
      </c>
      <c r="M82" s="7" t="s">
        <v>182</v>
      </c>
      <c r="N82" s="7" t="s">
        <v>182</v>
      </c>
      <c r="P82" s="13"/>
      <c r="Q82" s="7" t="s">
        <v>219</v>
      </c>
    </row>
    <row r="83" spans="1:17" x14ac:dyDescent="0.25">
      <c r="A83" s="10">
        <v>82</v>
      </c>
      <c r="B83" s="5" t="s">
        <v>106</v>
      </c>
      <c r="C83" s="5" t="s">
        <v>18</v>
      </c>
      <c r="D83" s="3">
        <v>91</v>
      </c>
      <c r="E83" s="3">
        <v>100</v>
      </c>
      <c r="F83" s="3">
        <v>100</v>
      </c>
      <c r="G83" s="3">
        <v>100</v>
      </c>
      <c r="H83" s="3">
        <v>100</v>
      </c>
      <c r="I83" s="7" t="s">
        <v>182</v>
      </c>
      <c r="K83" s="13"/>
      <c r="L83" s="13"/>
      <c r="N83" s="7" t="s">
        <v>182</v>
      </c>
      <c r="P83" s="13"/>
      <c r="Q83" s="13" t="s">
        <v>199</v>
      </c>
    </row>
    <row r="84" spans="1:17" x14ac:dyDescent="0.25">
      <c r="A84" s="10">
        <v>83</v>
      </c>
      <c r="B84" s="5" t="s">
        <v>150</v>
      </c>
      <c r="C84" s="5" t="s">
        <v>62</v>
      </c>
      <c r="D84" s="3">
        <v>97</v>
      </c>
      <c r="E84" s="3">
        <v>100</v>
      </c>
      <c r="F84" s="3">
        <v>100</v>
      </c>
      <c r="G84" s="3">
        <v>100</v>
      </c>
      <c r="H84" s="3">
        <v>100</v>
      </c>
      <c r="I84" s="7" t="s">
        <v>182</v>
      </c>
      <c r="K84" s="13"/>
      <c r="L84" s="13"/>
      <c r="N84" s="2"/>
      <c r="O84" s="13"/>
      <c r="P84" s="7" t="s">
        <v>182</v>
      </c>
      <c r="Q84" s="13" t="s">
        <v>208</v>
      </c>
    </row>
    <row r="85" spans="1:17" x14ac:dyDescent="0.25">
      <c r="A85" s="10">
        <v>84</v>
      </c>
      <c r="B85" s="8" t="s">
        <v>209</v>
      </c>
      <c r="C85" s="5" t="s">
        <v>81</v>
      </c>
      <c r="D85" s="1"/>
      <c r="E85" s="1"/>
      <c r="F85" s="1"/>
      <c r="G85" s="1"/>
      <c r="H85" s="1"/>
      <c r="K85" s="7"/>
      <c r="L85" s="7" t="s">
        <v>182</v>
      </c>
      <c r="M85" s="7" t="s">
        <v>182</v>
      </c>
      <c r="N85" s="13"/>
      <c r="O85" s="13"/>
      <c r="P85" s="7" t="s">
        <v>182</v>
      </c>
      <c r="Q85" s="7" t="s">
        <v>195</v>
      </c>
    </row>
    <row r="86" spans="1:17" x14ac:dyDescent="0.25">
      <c r="A86" s="10">
        <v>85</v>
      </c>
      <c r="B86" s="5" t="s">
        <v>140</v>
      </c>
      <c r="C86" s="5" t="s">
        <v>52</v>
      </c>
      <c r="D86" s="3">
        <v>76.67</v>
      </c>
      <c r="E86" s="3">
        <v>96</v>
      </c>
      <c r="F86" s="3">
        <v>100</v>
      </c>
      <c r="G86" s="3">
        <v>100</v>
      </c>
      <c r="H86" s="3">
        <v>95</v>
      </c>
      <c r="I86" s="7" t="s">
        <v>182</v>
      </c>
      <c r="K86" s="13"/>
      <c r="L86" s="13"/>
      <c r="N86" s="7" t="s">
        <v>182</v>
      </c>
      <c r="O86" s="13"/>
      <c r="P86" s="13"/>
      <c r="Q86" s="13" t="s">
        <v>194</v>
      </c>
    </row>
    <row r="87" spans="1:17" x14ac:dyDescent="0.25">
      <c r="A87" s="10">
        <v>86</v>
      </c>
      <c r="B87" s="5" t="s">
        <v>110</v>
      </c>
      <c r="C87" s="5" t="s">
        <v>22</v>
      </c>
      <c r="D87" s="3">
        <v>97</v>
      </c>
      <c r="E87" s="3">
        <v>95.63</v>
      </c>
      <c r="F87" s="3">
        <v>100</v>
      </c>
      <c r="G87" s="3">
        <v>96</v>
      </c>
      <c r="H87" s="3">
        <v>90</v>
      </c>
      <c r="I87" s="7" t="s">
        <v>182</v>
      </c>
      <c r="K87" s="13"/>
      <c r="L87" s="13"/>
      <c r="N87" s="2"/>
      <c r="O87" s="13"/>
      <c r="P87" s="7" t="s">
        <v>182</v>
      </c>
      <c r="Q87" s="7" t="s">
        <v>219</v>
      </c>
    </row>
    <row r="88" spans="1:17" x14ac:dyDescent="0.25">
      <c r="A88" s="10">
        <v>87</v>
      </c>
      <c r="B88" s="5" t="s">
        <v>174</v>
      </c>
      <c r="C88" s="5" t="s">
        <v>87</v>
      </c>
      <c r="D88" s="1"/>
      <c r="E88" s="1"/>
      <c r="F88" s="1"/>
      <c r="G88" s="1"/>
      <c r="H88" s="1"/>
      <c r="K88" s="7"/>
      <c r="L88" s="7" t="s">
        <v>182</v>
      </c>
      <c r="M88" s="7" t="s">
        <v>182</v>
      </c>
      <c r="N88" s="7" t="s">
        <v>182</v>
      </c>
      <c r="O88" s="13"/>
      <c r="Q88" s="7" t="s">
        <v>219</v>
      </c>
    </row>
    <row r="89" spans="1:17" x14ac:dyDescent="0.25">
      <c r="A89" s="10">
        <v>88</v>
      </c>
      <c r="B89" s="5" t="s">
        <v>91</v>
      </c>
      <c r="C89" s="5" t="s">
        <v>2</v>
      </c>
      <c r="D89" s="3">
        <v>88</v>
      </c>
      <c r="E89" s="1"/>
      <c r="F89" s="1"/>
      <c r="G89" s="1"/>
      <c r="H89" s="1"/>
      <c r="K89" s="7" t="s">
        <v>182</v>
      </c>
      <c r="L89" s="13"/>
      <c r="N89" s="7" t="s">
        <v>182</v>
      </c>
      <c r="O89" s="13"/>
      <c r="P89" s="13"/>
      <c r="Q89" s="7" t="s">
        <v>219</v>
      </c>
    </row>
    <row r="90" spans="1:17" x14ac:dyDescent="0.25">
      <c r="A90" s="10">
        <v>89</v>
      </c>
      <c r="B90" s="5" t="s">
        <v>161</v>
      </c>
      <c r="C90" s="5" t="s">
        <v>73</v>
      </c>
      <c r="D90" s="1"/>
      <c r="E90" s="1"/>
      <c r="F90" s="1"/>
      <c r="G90" s="1"/>
      <c r="H90" s="1"/>
      <c r="K90" s="7"/>
      <c r="L90" s="7" t="s">
        <v>182</v>
      </c>
      <c r="M90" s="7" t="s">
        <v>182</v>
      </c>
      <c r="N90" s="7" t="s">
        <v>219</v>
      </c>
      <c r="O90" s="7" t="s">
        <v>219</v>
      </c>
      <c r="P90" s="7" t="s">
        <v>219</v>
      </c>
      <c r="Q90" s="7" t="s">
        <v>210</v>
      </c>
    </row>
    <row r="91" spans="1:17" x14ac:dyDescent="0.25">
      <c r="A91" s="10">
        <v>90</v>
      </c>
      <c r="B91" s="5" t="s">
        <v>159</v>
      </c>
      <c r="C91" s="5" t="s">
        <v>71</v>
      </c>
      <c r="D91" s="3">
        <v>75</v>
      </c>
      <c r="E91" s="1"/>
      <c r="F91" s="1"/>
      <c r="G91" s="1"/>
      <c r="H91" s="1"/>
      <c r="K91" s="7" t="s">
        <v>182</v>
      </c>
      <c r="L91" s="13"/>
      <c r="N91" s="7" t="s">
        <v>182</v>
      </c>
      <c r="O91" s="13"/>
      <c r="P91" s="13"/>
      <c r="Q91" s="7" t="s">
        <v>195</v>
      </c>
    </row>
    <row r="92" spans="1:17" x14ac:dyDescent="0.25">
      <c r="F92" s="9"/>
      <c r="G92" s="9"/>
      <c r="H92" s="14" t="s">
        <v>188</v>
      </c>
      <c r="I92" s="9">
        <f>COUNTIF(Tabela1[Formados],"x")</f>
        <v>35</v>
      </c>
      <c r="J92" s="9">
        <f>COUNTIF(Tabela1[Reprovados],"x")</f>
        <v>4</v>
      </c>
      <c r="K92" s="9">
        <f>COUNTIF(Tabela1[Desistentes],"x")</f>
        <v>16</v>
      </c>
      <c r="L92" s="9">
        <f>COUNTIF(Tabela1[Não responderam questionário],"x")</f>
        <v>35</v>
      </c>
      <c r="M92" s="9">
        <f>COUNTIF(Tabela1[Não acessaram o curso],"X")</f>
        <v>22</v>
      </c>
      <c r="N92" s="9">
        <f>COUNTIF(Tabela1[Associação dos Portos de Paranaguá - APPA],"x")</f>
        <v>36</v>
      </c>
      <c r="O92" s="9">
        <f>COUNTIF(Tabela1[Plano de Auxílio Mútuo 6º GB],"x")</f>
        <v>22</v>
      </c>
      <c r="P92" s="9">
        <f>COUNTIF(Tabela1[5ª CORPDEC],"x")</f>
        <v>17</v>
      </c>
    </row>
    <row r="93" spans="1:17" x14ac:dyDescent="0.25">
      <c r="E93" s="12"/>
      <c r="F93" s="21" t="s">
        <v>190</v>
      </c>
      <c r="G93" s="21"/>
      <c r="H93" s="21"/>
      <c r="I93" s="19">
        <f>COUNTIFS(Tabela1[Formados],"X",Tabela1[Associação dos Portos de Paranaguá - APPA],"X")</f>
        <v>15</v>
      </c>
      <c r="J93" s="19">
        <f>COUNTIFS(Tabela1[Reprovados],"X",Tabela1[Associação dos Portos de Paranaguá - APPA],"X")</f>
        <v>0</v>
      </c>
      <c r="K93" s="19">
        <f>COUNTIFS(Tabela1[Desistentes],"X",Tabela1[Associação dos Portos de Paranaguá - APPA],"X")</f>
        <v>11</v>
      </c>
      <c r="L93" s="19">
        <f>COUNTIFS(Tabela1[Não responderam questionário],"X",Tabela1[Associação dos Portos de Paranaguá - APPA],"X")</f>
        <v>10</v>
      </c>
      <c r="M93" s="19">
        <f>COUNTIFS(Tabela1[Não acessaram o curso],"X",Tabela1[Associação dos Portos de Paranaguá - APPA],"X")</f>
        <v>7</v>
      </c>
    </row>
    <row r="94" spans="1:17" x14ac:dyDescent="0.25">
      <c r="E94" s="12"/>
      <c r="F94" s="22" t="s">
        <v>191</v>
      </c>
      <c r="G94" s="22"/>
      <c r="H94" s="22"/>
      <c r="I94" s="9">
        <f>COUNTIFS(Tabela1[Formados],"X",Tabela1[Plano de Auxílio Mútuo 6º GB],"X")</f>
        <v>8</v>
      </c>
      <c r="J94" s="9">
        <f>COUNTIFS(Tabela1[Reprovados],"X",Tabela1[Plano de Auxílio Mútuo 6º GB],"X")</f>
        <v>1</v>
      </c>
      <c r="K94" s="9">
        <f>COUNTIFS(Tabela1[Desistentes],"X",Tabela1[Plano de Auxílio Mútuo 6º GB],"X")</f>
        <v>3</v>
      </c>
      <c r="L94" s="9">
        <f>COUNTIFS(Tabela1[Não responderam questionário],"X",Tabela1[Plano de Auxílio Mútuo 6º GB],"X")</f>
        <v>10</v>
      </c>
      <c r="M94" s="9">
        <f>COUNTIFS(Tabela1[Não acessaram o curso],"X",Tabela1[Plano de Auxílio Mútuo 6º GB],"X")</f>
        <v>5</v>
      </c>
    </row>
    <row r="95" spans="1:17" x14ac:dyDescent="0.25">
      <c r="C95" s="13"/>
      <c r="E95" s="12"/>
      <c r="F95" s="21" t="s">
        <v>197</v>
      </c>
      <c r="G95" s="21"/>
      <c r="H95" s="21"/>
      <c r="I95" s="19">
        <f>COUNTIFS(Tabela1[Formados],"X",Tabela1[5ª CORPDEC],"X")</f>
        <v>6</v>
      </c>
      <c r="J95" s="19">
        <f>COUNTIFS(Tabela1[Reprovados],"X",Tabela1[5ª CORPDEC],"X")</f>
        <v>2</v>
      </c>
      <c r="K95" s="19">
        <f>COUNTIFS(Tabela1[Desistentes],"X",Tabela1[5ª CORPDEC],"X")</f>
        <v>2</v>
      </c>
      <c r="L95" s="19">
        <f>COUNTIFS(Tabela1[Não responderam questionário],"X",Tabela1[5ª CORPDEC],"X")</f>
        <v>7</v>
      </c>
      <c r="M95" s="19">
        <f>COUNTIFS(Tabela1[Não acessaram o curso],"X",Tabela1[5ª CORPDEC],"X")</f>
        <v>3</v>
      </c>
    </row>
    <row r="96" spans="1:17" x14ac:dyDescent="0.25">
      <c r="C96" s="13"/>
      <c r="F96" s="23" t="s">
        <v>222</v>
      </c>
      <c r="G96" s="23"/>
      <c r="H96" s="23"/>
      <c r="I96" s="9">
        <f>COUNTIFS(Tabela1[Formados],"X",Tabela1[Associação dos Portos de Paranaguá - APPA],"¨")</f>
        <v>6</v>
      </c>
      <c r="J96" s="9">
        <f>COUNTIFS(Tabela1[Reprovados],"X",Tabela1[Associação dos Portos de Paranaguá - APPA],"¨")</f>
        <v>1</v>
      </c>
      <c r="K96" s="9">
        <f>COUNTIFS(Tabela1[Desistentes],"X",Tabela1[Associação dos Portos de Paranaguá - APPA],"¨")</f>
        <v>0</v>
      </c>
      <c r="L96" s="9">
        <f>COUNTIFS(Tabela1[Não responderam questionário],"X",Tabela1[Associação dos Portos de Paranaguá - APPA],"¨")</f>
        <v>8</v>
      </c>
      <c r="M96" s="9">
        <f>COUNTIFS(Tabela1[Não acessaram o curso],"X",Tabela1[Associação dos Portos de Paranaguá - APPA],"¨")</f>
        <v>7</v>
      </c>
    </row>
    <row r="97" spans="3:15" x14ac:dyDescent="0.25">
      <c r="C97" s="13"/>
      <c r="N97" s="13"/>
    </row>
    <row r="98" spans="3:15" x14ac:dyDescent="0.25">
      <c r="C98" s="13"/>
    </row>
    <row r="99" spans="3:15" x14ac:dyDescent="0.25">
      <c r="C99" s="13"/>
    </row>
    <row r="100" spans="3:15" x14ac:dyDescent="0.25">
      <c r="C100" s="13"/>
    </row>
    <row r="101" spans="3:15" x14ac:dyDescent="0.25">
      <c r="C101" s="13"/>
    </row>
    <row r="102" spans="3:15" x14ac:dyDescent="0.25">
      <c r="C102" s="13"/>
    </row>
    <row r="103" spans="3:15" x14ac:dyDescent="0.25">
      <c r="C103" s="13"/>
    </row>
    <row r="104" spans="3:15" x14ac:dyDescent="0.25">
      <c r="C104" s="13"/>
    </row>
    <row r="105" spans="3:15" x14ac:dyDescent="0.25">
      <c r="C105" s="13"/>
    </row>
    <row r="106" spans="3:15" x14ac:dyDescent="0.25">
      <c r="C106" s="13"/>
    </row>
    <row r="107" spans="3:15" x14ac:dyDescent="0.25">
      <c r="C107" s="13"/>
    </row>
    <row r="108" spans="3:15" x14ac:dyDescent="0.25">
      <c r="C108" s="13"/>
      <c r="K108" s="13"/>
      <c r="L108" s="13"/>
      <c r="O108" s="13"/>
    </row>
    <row r="109" spans="3:15" x14ac:dyDescent="0.25">
      <c r="C109" s="13"/>
      <c r="I109" s="13"/>
      <c r="K109" s="13"/>
      <c r="L109" s="13"/>
      <c r="O109" s="13"/>
    </row>
    <row r="110" spans="3:15" x14ac:dyDescent="0.25">
      <c r="C110" s="13"/>
      <c r="I110" s="13"/>
      <c r="K110" s="13"/>
      <c r="L110" s="13"/>
      <c r="O110" s="13"/>
    </row>
    <row r="111" spans="3:15" x14ac:dyDescent="0.25">
      <c r="C111" s="13"/>
      <c r="I111" s="13"/>
      <c r="K111" s="13"/>
      <c r="L111" s="13"/>
      <c r="O111" s="13"/>
    </row>
    <row r="112" spans="3:15" x14ac:dyDescent="0.25">
      <c r="C112" s="13"/>
      <c r="I112" s="13"/>
      <c r="K112" s="13"/>
      <c r="L112" s="13"/>
      <c r="O112" s="13"/>
    </row>
    <row r="113" spans="3:15" x14ac:dyDescent="0.25">
      <c r="C113" s="13"/>
      <c r="I113" s="13"/>
      <c r="K113" s="13"/>
      <c r="L113" s="13"/>
      <c r="O113" s="13"/>
    </row>
    <row r="114" spans="3:15" x14ac:dyDescent="0.25">
      <c r="C114" s="13"/>
      <c r="I114" s="13"/>
      <c r="K114" s="13"/>
      <c r="L114" s="13"/>
      <c r="O114" s="13"/>
    </row>
    <row r="115" spans="3:15" x14ac:dyDescent="0.25">
      <c r="C115" s="13"/>
      <c r="I115" s="13"/>
      <c r="K115" s="13"/>
      <c r="L115" s="13"/>
      <c r="O115" s="13"/>
    </row>
    <row r="116" spans="3:15" x14ac:dyDescent="0.25">
      <c r="C116" s="13"/>
      <c r="I116" s="13"/>
      <c r="K116" s="13"/>
      <c r="L116" s="13"/>
      <c r="O116" s="13"/>
    </row>
    <row r="117" spans="3:15" x14ac:dyDescent="0.25">
      <c r="I117" s="13"/>
      <c r="K117" s="13"/>
      <c r="L117" s="13"/>
      <c r="O117" s="13"/>
    </row>
    <row r="118" spans="3:15" x14ac:dyDescent="0.25">
      <c r="I118" s="13"/>
      <c r="K118" s="13"/>
      <c r="L118" s="13"/>
      <c r="O118" s="13"/>
    </row>
    <row r="119" spans="3:15" x14ac:dyDescent="0.25">
      <c r="I119" s="13"/>
      <c r="K119" s="13"/>
      <c r="L119" s="13"/>
      <c r="O119" s="13"/>
    </row>
    <row r="120" spans="3:15" x14ac:dyDescent="0.25">
      <c r="I120" s="13"/>
      <c r="K120" s="13"/>
      <c r="L120" s="13"/>
      <c r="O120" s="13"/>
    </row>
    <row r="121" spans="3:15" x14ac:dyDescent="0.25">
      <c r="I121" s="13"/>
      <c r="K121" s="13"/>
      <c r="L121" s="13"/>
      <c r="O121" s="13"/>
    </row>
    <row r="122" spans="3:15" x14ac:dyDescent="0.25">
      <c r="I122" s="13"/>
      <c r="K122" s="13"/>
      <c r="L122" s="13"/>
      <c r="O122" s="13"/>
    </row>
    <row r="123" spans="3:15" x14ac:dyDescent="0.25">
      <c r="I123" s="13"/>
      <c r="K123" s="13"/>
      <c r="L123" s="13"/>
      <c r="O123" s="13"/>
    </row>
    <row r="124" spans="3:15" x14ac:dyDescent="0.25">
      <c r="I124" s="13"/>
      <c r="K124" s="13"/>
      <c r="L124" s="13"/>
      <c r="O124" s="13"/>
    </row>
    <row r="125" spans="3:15" x14ac:dyDescent="0.25">
      <c r="I125" s="13"/>
      <c r="K125" s="13"/>
      <c r="L125" s="13"/>
      <c r="O125" s="13"/>
    </row>
    <row r="126" spans="3:15" x14ac:dyDescent="0.25">
      <c r="I126" s="13"/>
      <c r="K126" s="13"/>
      <c r="L126" s="13"/>
      <c r="O126" s="13"/>
    </row>
    <row r="127" spans="3:15" x14ac:dyDescent="0.25">
      <c r="I127" s="13"/>
      <c r="K127" s="13"/>
      <c r="L127" s="13"/>
      <c r="O127" s="13"/>
    </row>
    <row r="128" spans="3:15" x14ac:dyDescent="0.25">
      <c r="I128" s="13"/>
      <c r="K128" s="13"/>
      <c r="L128" s="13"/>
      <c r="O128" s="13"/>
    </row>
    <row r="129" spans="9:15" x14ac:dyDescent="0.25">
      <c r="I129" s="13"/>
      <c r="K129" s="13"/>
      <c r="L129" s="13"/>
      <c r="O129" s="13"/>
    </row>
    <row r="130" spans="9:15" x14ac:dyDescent="0.25">
      <c r="I130" s="13"/>
      <c r="J130" s="13"/>
      <c r="K130" s="13"/>
      <c r="L130" s="13"/>
      <c r="O130" s="13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mergeCells count="4">
    <mergeCell ref="F93:H93"/>
    <mergeCell ref="F94:H94"/>
    <mergeCell ref="F95:H95"/>
    <mergeCell ref="F96:H96"/>
  </mergeCells>
  <conditionalFormatting sqref="D2:H91">
    <cfRule type="cellIs" dxfId="18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6"/>
    <col min="9" max="13" width="13.28515625" style="13" customWidth="1"/>
  </cols>
  <sheetData>
    <row r="8" spans="3:13" ht="45" x14ac:dyDescent="0.25">
      <c r="I8" s="13" t="s">
        <v>218</v>
      </c>
      <c r="J8" s="13" t="s">
        <v>180</v>
      </c>
      <c r="K8" s="13" t="s">
        <v>181</v>
      </c>
      <c r="L8" s="7" t="s">
        <v>223</v>
      </c>
      <c r="M8" s="13" t="s">
        <v>220</v>
      </c>
    </row>
    <row r="9" spans="3:13" x14ac:dyDescent="0.25">
      <c r="C9" s="15"/>
      <c r="D9" s="15"/>
      <c r="E9" s="15"/>
      <c r="F9" s="15"/>
      <c r="G9" s="15"/>
      <c r="H9" s="18" t="s">
        <v>190</v>
      </c>
      <c r="I9" s="13">
        <v>15</v>
      </c>
      <c r="J9" s="13">
        <v>0</v>
      </c>
      <c r="K9" s="13">
        <v>11</v>
      </c>
      <c r="L9" s="13">
        <v>10</v>
      </c>
      <c r="M9" s="13">
        <v>7</v>
      </c>
    </row>
    <row r="10" spans="3:13" x14ac:dyDescent="0.25">
      <c r="F10" s="15"/>
      <c r="G10" s="15"/>
      <c r="H10" s="18" t="s">
        <v>191</v>
      </c>
      <c r="I10" s="13">
        <v>8</v>
      </c>
      <c r="J10" s="13">
        <v>1</v>
      </c>
      <c r="K10" s="13">
        <v>3</v>
      </c>
      <c r="L10" s="13">
        <v>10</v>
      </c>
      <c r="M10" s="13">
        <v>5</v>
      </c>
    </row>
    <row r="11" spans="3:13" x14ac:dyDescent="0.25">
      <c r="E11" s="17"/>
      <c r="G11" s="15"/>
      <c r="H11" s="18" t="s">
        <v>197</v>
      </c>
      <c r="I11" s="13">
        <v>6</v>
      </c>
      <c r="J11" s="13">
        <v>2</v>
      </c>
      <c r="K11" s="13">
        <v>2</v>
      </c>
      <c r="L11" s="13">
        <v>7</v>
      </c>
      <c r="M11" s="13">
        <v>3</v>
      </c>
    </row>
    <row r="12" spans="3:13" x14ac:dyDescent="0.25">
      <c r="E12" s="17"/>
      <c r="G12" s="15"/>
      <c r="H12" s="18" t="s">
        <v>221</v>
      </c>
      <c r="I12" s="13">
        <v>6</v>
      </c>
      <c r="J12" s="13">
        <v>1</v>
      </c>
      <c r="K12" s="13">
        <v>0</v>
      </c>
      <c r="L12" s="13">
        <v>8</v>
      </c>
      <c r="M12" s="13">
        <v>7</v>
      </c>
    </row>
    <row r="13" spans="3:13" x14ac:dyDescent="0.25">
      <c r="E13" s="17"/>
      <c r="F13" s="18"/>
      <c r="G13" s="18"/>
      <c r="H13" s="18" t="s">
        <v>188</v>
      </c>
      <c r="I13" s="13">
        <v>35</v>
      </c>
      <c r="J13" s="13">
        <v>4</v>
      </c>
      <c r="K13" s="13">
        <v>16</v>
      </c>
      <c r="L13" s="13">
        <v>35</v>
      </c>
      <c r="M13" s="13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2018-08-15T17:36:36Z</dcterms:modified>
</cp:coreProperties>
</file>